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\Desktop\desktop - sa laptopa\upravna vijeća\UV od 2021_9mjesec\upravno vijeće 2021_od 9mjesec\2025\"/>
    </mc:Choice>
  </mc:AlternateContent>
  <xr:revisionPtr revIDLastSave="0" documentId="13_ncr:1_{2EC1F820-E29E-4E2B-8B14-EF1E8BDAB0D4}" xr6:coauthVersionLast="47" xr6:coauthVersionMax="47" xr10:uidLastSave="{00000000-0000-0000-0000-000000000000}"/>
  <bookViews>
    <workbookView xWindow="60" yWindow="735" windowWidth="28740" windowHeight="15465" xr2:uid="{00000000-000D-0000-FFFF-FFFF00000000}"/>
  </bookViews>
  <sheets>
    <sheet name="Prijedlog R I" sheetId="20" r:id="rId1"/>
  </sheets>
  <definedNames>
    <definedName name="_xlnm.Print_Area" localSheetId="0">'Prijedlog R I'!$A$1:$I$110</definedName>
  </definedNames>
  <calcPr calcId="191029"/>
</workbook>
</file>

<file path=xl/calcChain.xml><?xml version="1.0" encoding="utf-8"?>
<calcChain xmlns="http://schemas.openxmlformats.org/spreadsheetml/2006/main">
  <c r="H24" i="20" l="1"/>
  <c r="G24" i="20"/>
  <c r="E23" i="20"/>
  <c r="D26" i="20" l="1"/>
  <c r="D77" i="20"/>
  <c r="D87" i="20"/>
  <c r="D86" i="20" s="1"/>
  <c r="D96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V34" i="20"/>
  <c r="W34" i="20" s="1"/>
  <c r="V35" i="20"/>
  <c r="W35" i="20" s="1"/>
  <c r="V36" i="20"/>
  <c r="W36" i="20" s="1"/>
  <c r="V37" i="20"/>
  <c r="W37" i="20" s="1"/>
  <c r="V39" i="20"/>
  <c r="W39" i="20" s="1"/>
  <c r="V41" i="20"/>
  <c r="W41" i="20" s="1"/>
  <c r="V42" i="20"/>
  <c r="W42" i="20" s="1"/>
  <c r="V43" i="20"/>
  <c r="W43" i="20" s="1"/>
  <c r="V44" i="20"/>
  <c r="W44" i="20" s="1"/>
  <c r="V45" i="20"/>
  <c r="W45" i="20" s="1"/>
  <c r="V46" i="20"/>
  <c r="W46" i="20" s="1"/>
  <c r="V47" i="20"/>
  <c r="W47" i="20" s="1"/>
  <c r="V48" i="20"/>
  <c r="W48" i="20" s="1"/>
  <c r="V49" i="20"/>
  <c r="W49" i="20" s="1"/>
  <c r="V50" i="20"/>
  <c r="W50" i="20" s="1"/>
  <c r="V51" i="20"/>
  <c r="W51" i="20" s="1"/>
  <c r="V52" i="20"/>
  <c r="W52" i="20" s="1"/>
  <c r="V53" i="20"/>
  <c r="W53" i="20" s="1"/>
  <c r="V55" i="20"/>
  <c r="W55" i="20" s="1"/>
  <c r="V56" i="20"/>
  <c r="W56" i="20" s="1"/>
  <c r="V57" i="20"/>
  <c r="W57" i="20" s="1"/>
  <c r="V58" i="20"/>
  <c r="W58" i="20" s="1"/>
  <c r="V59" i="20"/>
  <c r="W59" i="20" s="1"/>
  <c r="V61" i="20"/>
  <c r="W61" i="20" s="1"/>
  <c r="V62" i="20"/>
  <c r="W62" i="20" s="1"/>
  <c r="V63" i="20"/>
  <c r="W63" i="20" s="1"/>
  <c r="V64" i="20"/>
  <c r="V65" i="20"/>
  <c r="W65" i="20" s="1"/>
  <c r="V66" i="20"/>
  <c r="W66" i="20" s="1"/>
  <c r="V67" i="20"/>
  <c r="W67" i="20" s="1"/>
  <c r="V68" i="20"/>
  <c r="W68" i="20" s="1"/>
  <c r="V69" i="20"/>
  <c r="W69" i="20" s="1"/>
  <c r="Z26" i="20"/>
  <c r="AA26" i="20"/>
  <c r="Y26" i="20"/>
  <c r="V89" i="20"/>
  <c r="W89" i="20" s="1"/>
  <c r="V30" i="20"/>
  <c r="W30" i="20" s="1"/>
  <c r="V33" i="20"/>
  <c r="W33" i="20" s="1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I79" i="20"/>
  <c r="J79" i="20"/>
  <c r="K79" i="20"/>
  <c r="L79" i="20"/>
  <c r="M79" i="20"/>
  <c r="N79" i="20"/>
  <c r="O79" i="20"/>
  <c r="P79" i="20"/>
  <c r="Q79" i="20"/>
  <c r="R79" i="20"/>
  <c r="S79" i="20"/>
  <c r="T79" i="20"/>
  <c r="U79" i="20"/>
  <c r="I91" i="20"/>
  <c r="I90" i="20" s="1"/>
  <c r="J91" i="20"/>
  <c r="J90" i="20" s="1"/>
  <c r="K91" i="20"/>
  <c r="K90" i="20" s="1"/>
  <c r="L91" i="20"/>
  <c r="L90" i="20" s="1"/>
  <c r="M91" i="20"/>
  <c r="M90" i="20" s="1"/>
  <c r="N91" i="20"/>
  <c r="N90" i="20" s="1"/>
  <c r="O91" i="20"/>
  <c r="O90" i="20" s="1"/>
  <c r="P91" i="20"/>
  <c r="P90" i="20" s="1"/>
  <c r="Q91" i="20"/>
  <c r="Q90" i="20" s="1"/>
  <c r="R91" i="20"/>
  <c r="R90" i="20" s="1"/>
  <c r="S91" i="20"/>
  <c r="S90" i="20" s="1"/>
  <c r="T91" i="20"/>
  <c r="T90" i="20" s="1"/>
  <c r="U91" i="20"/>
  <c r="U90" i="20" s="1"/>
  <c r="I97" i="20"/>
  <c r="I17" i="20" s="1"/>
  <c r="J97" i="20"/>
  <c r="J17" i="20" s="1"/>
  <c r="K97" i="20"/>
  <c r="K17" i="20" s="1"/>
  <c r="L97" i="20"/>
  <c r="L17" i="20" s="1"/>
  <c r="M97" i="20"/>
  <c r="M17" i="20" s="1"/>
  <c r="N97" i="20"/>
  <c r="N17" i="20" s="1"/>
  <c r="O97" i="20"/>
  <c r="O17" i="20" s="1"/>
  <c r="P97" i="20"/>
  <c r="P17" i="20" s="1"/>
  <c r="Q97" i="20"/>
  <c r="Q17" i="20" s="1"/>
  <c r="R97" i="20"/>
  <c r="R17" i="20" s="1"/>
  <c r="S97" i="20"/>
  <c r="S17" i="20" s="1"/>
  <c r="T97" i="20"/>
  <c r="T17" i="20" s="1"/>
  <c r="U97" i="20"/>
  <c r="U17" i="20" s="1"/>
  <c r="W64" i="20" l="1"/>
  <c r="D25" i="20"/>
  <c r="D33" i="20"/>
  <c r="D76" i="20"/>
  <c r="D14" i="20"/>
  <c r="D13" i="20" s="1"/>
  <c r="O14" i="20"/>
  <c r="O13" i="20" s="1"/>
  <c r="S14" i="20"/>
  <c r="S13" i="20" s="1"/>
  <c r="U14" i="20"/>
  <c r="U13" i="20" s="1"/>
  <c r="I14" i="20"/>
  <c r="I13" i="20" s="1"/>
  <c r="Q14" i="20"/>
  <c r="Q13" i="20" s="1"/>
  <c r="P14" i="20"/>
  <c r="P13" i="20" s="1"/>
  <c r="W79" i="20"/>
  <c r="R78" i="20"/>
  <c r="R26" i="20" s="1"/>
  <c r="J78" i="20"/>
  <c r="J26" i="20" s="1"/>
  <c r="T14" i="20"/>
  <c r="T13" i="20" s="1"/>
  <c r="L14" i="20"/>
  <c r="L13" i="20" s="1"/>
  <c r="M14" i="20"/>
  <c r="M13" i="20" s="1"/>
  <c r="T78" i="20"/>
  <c r="T26" i="20" s="1"/>
  <c r="P78" i="20"/>
  <c r="P26" i="20" s="1"/>
  <c r="L78" i="20"/>
  <c r="L26" i="20" s="1"/>
  <c r="N78" i="20"/>
  <c r="N26" i="20" s="1"/>
  <c r="I78" i="20"/>
  <c r="I26" i="20" s="1"/>
  <c r="AB26" i="20"/>
  <c r="S78" i="20"/>
  <c r="S26" i="20" s="1"/>
  <c r="O78" i="20"/>
  <c r="O26" i="20" s="1"/>
  <c r="K78" i="20"/>
  <c r="K26" i="20" s="1"/>
  <c r="V97" i="20"/>
  <c r="V17" i="20" s="1"/>
  <c r="U78" i="20"/>
  <c r="U26" i="20" s="1"/>
  <c r="Q78" i="20"/>
  <c r="Q26" i="20" s="1"/>
  <c r="M78" i="20"/>
  <c r="M26" i="20" s="1"/>
  <c r="V91" i="20"/>
  <c r="V90" i="20" s="1"/>
  <c r="V79" i="20"/>
  <c r="K14" i="20"/>
  <c r="K13" i="20" s="1"/>
  <c r="W97" i="20"/>
  <c r="W17" i="20" s="1"/>
  <c r="W91" i="20"/>
  <c r="W90" i="20" s="1"/>
  <c r="R14" i="20"/>
  <c r="R13" i="20" s="1"/>
  <c r="N14" i="20"/>
  <c r="N13" i="20" s="1"/>
  <c r="J14" i="20"/>
  <c r="J13" i="20" s="1"/>
  <c r="O3" i="20"/>
  <c r="V29" i="20"/>
  <c r="W29" i="20" s="1"/>
  <c r="D23" i="20" l="1"/>
  <c r="D95" i="20"/>
  <c r="D99" i="20" s="1"/>
  <c r="V78" i="20"/>
  <c r="W78" i="20"/>
  <c r="W27" i="20"/>
  <c r="W14" i="20" s="1"/>
  <c r="W13" i="20" s="1"/>
  <c r="V27" i="20"/>
  <c r="V14" i="20" s="1"/>
  <c r="V13" i="20" s="1"/>
  <c r="V26" i="20" l="1"/>
  <c r="W26" i="20"/>
</calcChain>
</file>

<file path=xl/sharedStrings.xml><?xml version="1.0" encoding="utf-8"?>
<sst xmlns="http://schemas.openxmlformats.org/spreadsheetml/2006/main" count="257" uniqueCount="211">
  <si>
    <t>Seminari, savjetovanja i simpoziji</t>
  </si>
  <si>
    <t>Usluge telefona, telefaksa</t>
  </si>
  <si>
    <t>Poštarina (pisma, tiskanice i sl.)</t>
  </si>
  <si>
    <t>Ostale usluge promidžbe i informiranja</t>
  </si>
  <si>
    <t>Tuzemne članarine</t>
  </si>
  <si>
    <t>Računala i računalna oprema</t>
  </si>
  <si>
    <t>Uredski namještaj</t>
  </si>
  <si>
    <t>Ostala uredska oprema</t>
  </si>
  <si>
    <t>Reprezentacija</t>
  </si>
  <si>
    <t>Električna energija</t>
  </si>
  <si>
    <t>Opskrba vodom</t>
  </si>
  <si>
    <t>R0085</t>
  </si>
  <si>
    <t>R0086</t>
  </si>
  <si>
    <t>POZICIJA</t>
  </si>
  <si>
    <t>Elektronski mediji</t>
  </si>
  <si>
    <t>Ostale intelektualne usluge</t>
  </si>
  <si>
    <t>Ostale računalne usluge</t>
  </si>
  <si>
    <t>Ostale nespomenute usluge</t>
  </si>
  <si>
    <t>Ostale komunalne usluge</t>
  </si>
  <si>
    <t>Ugovori o djelu</t>
  </si>
  <si>
    <t>KONTO</t>
  </si>
  <si>
    <t>PLAN ZA</t>
  </si>
  <si>
    <t>Iznošenje i odvoz smeća</t>
  </si>
  <si>
    <t xml:space="preserve">PUČKO OTVORENO UČILIŠTE </t>
  </si>
  <si>
    <t>Dnevnice za službeni put u zemlji</t>
  </si>
  <si>
    <t>R0379</t>
  </si>
  <si>
    <t>R0380</t>
  </si>
  <si>
    <t>Ostali rashodi za službena putovanja</t>
  </si>
  <si>
    <t>R0381</t>
  </si>
  <si>
    <t>R0382</t>
  </si>
  <si>
    <t>R0383</t>
  </si>
  <si>
    <t>R0384</t>
  </si>
  <si>
    <t>R0385</t>
  </si>
  <si>
    <t>R0386</t>
  </si>
  <si>
    <t>R0387</t>
  </si>
  <si>
    <t>R0388</t>
  </si>
  <si>
    <t>Ostali materijal i dijelovi za tekuće i investicijsko održavanje</t>
  </si>
  <si>
    <t>R0391</t>
  </si>
  <si>
    <t>R0392</t>
  </si>
  <si>
    <t>R0393</t>
  </si>
  <si>
    <t>R0394</t>
  </si>
  <si>
    <t>R0395</t>
  </si>
  <si>
    <t>R0398</t>
  </si>
  <si>
    <t>R0399</t>
  </si>
  <si>
    <t>R0400</t>
  </si>
  <si>
    <t>R0401</t>
  </si>
  <si>
    <t>R0402</t>
  </si>
  <si>
    <t>R0403</t>
  </si>
  <si>
    <t>R0404</t>
  </si>
  <si>
    <t>R0405</t>
  </si>
  <si>
    <t>R0406</t>
  </si>
  <si>
    <t>R0407</t>
  </si>
  <si>
    <t>R0408</t>
  </si>
  <si>
    <t>R0409</t>
  </si>
  <si>
    <t>R0411</t>
  </si>
  <si>
    <t>R0412</t>
  </si>
  <si>
    <t>Grafičke i tiskarske usluge, usluge kopiranja i uvezivanja i slično</t>
  </si>
  <si>
    <t>R0414</t>
  </si>
  <si>
    <t>R0416</t>
  </si>
  <si>
    <t>R0417</t>
  </si>
  <si>
    <t>R0418</t>
  </si>
  <si>
    <t>iznos</t>
  </si>
  <si>
    <t>Autorski honorari</t>
  </si>
  <si>
    <t>R0449</t>
  </si>
  <si>
    <t>PLAN/</t>
  </si>
  <si>
    <t>P0049</t>
  </si>
  <si>
    <t>P0050</t>
  </si>
  <si>
    <t>TRAŽENI IZNOS</t>
  </si>
  <si>
    <t>ZA MJESEC</t>
  </si>
  <si>
    <t>1. Izvor OPĆI PRIHODI I PRIMICI</t>
  </si>
  <si>
    <t>TRAŽENO</t>
  </si>
  <si>
    <t>Rebalans IV</t>
  </si>
  <si>
    <t>PO</t>
  </si>
  <si>
    <t>ZAHTJEVIMA</t>
  </si>
  <si>
    <t>UKUPNO ZAHTJ.</t>
  </si>
  <si>
    <t>R0502</t>
  </si>
  <si>
    <t>P0072</t>
  </si>
  <si>
    <t>Regres za godišnji odmor</t>
  </si>
  <si>
    <t>R0600</t>
  </si>
  <si>
    <t>Darovi djeci</t>
  </si>
  <si>
    <t>VRSTA PRIHODA, RASHODA/IZDACI</t>
  </si>
  <si>
    <t>1. PRIHODI - Izvori</t>
  </si>
  <si>
    <t>2. RASHODI - Izvori</t>
  </si>
  <si>
    <t>31111</t>
  </si>
  <si>
    <t>31321</t>
  </si>
  <si>
    <t>Doprinosi za obvezno zdravstveno osiguranje</t>
  </si>
  <si>
    <t>Izvor VLASTITI PRIHODI - POUK - Redovna djelatnost</t>
  </si>
  <si>
    <t>31213</t>
  </si>
  <si>
    <t>31216</t>
  </si>
  <si>
    <t>32111</t>
  </si>
  <si>
    <t>32115</t>
  </si>
  <si>
    <t>32119</t>
  </si>
  <si>
    <t>32121</t>
  </si>
  <si>
    <t>32131</t>
  </si>
  <si>
    <t>32211</t>
  </si>
  <si>
    <t>32212</t>
  </si>
  <si>
    <t>32214</t>
  </si>
  <si>
    <t>32219</t>
  </si>
  <si>
    <t>32231</t>
  </si>
  <si>
    <t>32244</t>
  </si>
  <si>
    <t>32251</t>
  </si>
  <si>
    <t>32271</t>
  </si>
  <si>
    <t>32311</t>
  </si>
  <si>
    <t>32313</t>
  </si>
  <si>
    <t>32329</t>
  </si>
  <si>
    <t>32331</t>
  </si>
  <si>
    <t>32339</t>
  </si>
  <si>
    <t>32341</t>
  </si>
  <si>
    <t>32342</t>
  </si>
  <si>
    <t>32349</t>
  </si>
  <si>
    <t>32359</t>
  </si>
  <si>
    <t>32369</t>
  </si>
  <si>
    <t>32371</t>
  </si>
  <si>
    <t>32372</t>
  </si>
  <si>
    <t>32379</t>
  </si>
  <si>
    <t>32389</t>
  </si>
  <si>
    <t>32391</t>
  </si>
  <si>
    <t>32399</t>
  </si>
  <si>
    <t>32411</t>
  </si>
  <si>
    <t>32931</t>
  </si>
  <si>
    <t>32941</t>
  </si>
  <si>
    <t>Naknade za prijevoz na službenom putu u zemlji</t>
  </si>
  <si>
    <t>Naknade za prijevoz na posao i s posla</t>
  </si>
  <si>
    <t>Uredski materijal</t>
  </si>
  <si>
    <t>Literatura (publikacije, časopisi, glasila, knjige i ostalo)</t>
  </si>
  <si>
    <t>Materijal i sredstva za čišćenje i održavanje</t>
  </si>
  <si>
    <t>Ostali materijal za potrebe redovnog poslovanja</t>
  </si>
  <si>
    <t>Sitni inventar</t>
  </si>
  <si>
    <t>Službena, radna i zaštitna odjeća i obuća</t>
  </si>
  <si>
    <t>Ostale usluge tekućeg i investicijskog održavanja</t>
  </si>
  <si>
    <t>Ostale  zakupnine i najamnine</t>
  </si>
  <si>
    <t>Naknade troškova službenog puta</t>
  </si>
  <si>
    <t>Aktivnost</t>
  </si>
  <si>
    <t>A106002</t>
  </si>
  <si>
    <t xml:space="preserve">Izvor </t>
  </si>
  <si>
    <t>Kapitalni projekt</t>
  </si>
  <si>
    <t>SPONZORSTVA - IZLOŽBE I KONCERTI</t>
  </si>
  <si>
    <t>Vlastiti prihodi - Pučko otvoreno učilište</t>
  </si>
  <si>
    <t>NABAVA UREDSKE I RAČUNALNE OPREME</t>
  </si>
  <si>
    <t>Isplaćeno iz blagajne POUK</t>
  </si>
  <si>
    <t>R0599</t>
  </si>
  <si>
    <t>Rent-a-car i taxi prijevoz</t>
  </si>
  <si>
    <t>UKUPNO POČETNO STANJE</t>
  </si>
  <si>
    <t>Višak/manjak prihoda</t>
  </si>
  <si>
    <t>Prijedlog</t>
  </si>
  <si>
    <t>Oprema za grijanje, ventilaciju i hlađenje</t>
  </si>
  <si>
    <t>R1347</t>
  </si>
  <si>
    <t>R1346</t>
  </si>
  <si>
    <t>Usluge tekućeg i investicijskog održavanjs građevinskih objekata</t>
  </si>
  <si>
    <t>R1139</t>
  </si>
  <si>
    <t>Premije osiguranja zaposlenih</t>
  </si>
  <si>
    <t>R1320</t>
  </si>
  <si>
    <t>P0080-5</t>
  </si>
  <si>
    <t>OPĆI PRIHODI I PRIMICI - Grad</t>
  </si>
  <si>
    <t>ravnateljica: Sandra Žulj Cigić: ___________________</t>
  </si>
  <si>
    <t>P0087</t>
  </si>
  <si>
    <t xml:space="preserve"> Sufinanciranje cijene usluge, participacije i sl.</t>
  </si>
  <si>
    <t xml:space="preserve"> Prihod od pruženih usluga</t>
  </si>
  <si>
    <t xml:space="preserve"> Ostali prihodi</t>
  </si>
  <si>
    <t>Ostali rashodi</t>
  </si>
  <si>
    <t xml:space="preserve">Ostali rashodi - sponzorstva, izložbe, koncerti </t>
  </si>
  <si>
    <t>R1426</t>
  </si>
  <si>
    <t>R1427</t>
  </si>
  <si>
    <t>R1429</t>
  </si>
  <si>
    <t>Naknade za rad članovima UV</t>
  </si>
  <si>
    <t>R1519</t>
  </si>
  <si>
    <t>EUR</t>
  </si>
  <si>
    <t>Javnobilježničke pristojbe</t>
  </si>
  <si>
    <t>R1715</t>
  </si>
  <si>
    <t>Obvezni i preventivni zdravstveni  pregledi zaposlenika</t>
  </si>
  <si>
    <t xml:space="preserve">NAZIV PRORAČUNSKOG KORISNIKA        </t>
  </si>
  <si>
    <t xml:space="preserve">UKUPNO </t>
  </si>
  <si>
    <t>R1736</t>
  </si>
  <si>
    <t xml:space="preserve">Ulaganja na tuđoj imovini radi prava korištenja                           </t>
  </si>
  <si>
    <t>Ostale zdravstvene  usluge</t>
  </si>
  <si>
    <t xml:space="preserve">Plaće za zaposlene - pripravnik </t>
  </si>
  <si>
    <t xml:space="preserve">Plaće za zaposlene </t>
  </si>
  <si>
    <t>R1629</t>
  </si>
  <si>
    <t>P0154</t>
  </si>
  <si>
    <t>P0155</t>
  </si>
  <si>
    <t>P0156</t>
  </si>
  <si>
    <t>R1858</t>
  </si>
  <si>
    <t>R1854</t>
  </si>
  <si>
    <t>R1856</t>
  </si>
  <si>
    <t>R1859</t>
  </si>
  <si>
    <t>R1843</t>
  </si>
  <si>
    <t>R1860</t>
  </si>
  <si>
    <t>R1861</t>
  </si>
  <si>
    <t>Sveukupno</t>
  </si>
  <si>
    <t>Tekuće pomoći pomoći - županijska sredstva</t>
  </si>
  <si>
    <t>Kapitalne pomoći - županijska sredstva</t>
  </si>
  <si>
    <t>Tekuće pomoći - Ministarstvo kulture i medija</t>
  </si>
  <si>
    <t>RI</t>
  </si>
  <si>
    <t>P0164</t>
  </si>
  <si>
    <t>FP 2025</t>
  </si>
  <si>
    <t>FP 2026</t>
  </si>
  <si>
    <t>FP 2027</t>
  </si>
  <si>
    <t xml:space="preserve">FP 2028 </t>
  </si>
  <si>
    <t>Nagrade (Božićnica)</t>
  </si>
  <si>
    <t xml:space="preserve">Tekuće pomoći - Ministarstvo kulture i medija     </t>
  </si>
  <si>
    <t xml:space="preserve">Jubilarna nagrada </t>
  </si>
  <si>
    <t xml:space="preserve">Tekuće pomoći - Ministarstvo kulture i medija   </t>
  </si>
  <si>
    <t xml:space="preserve"> Tekuće pomoći - Ministarstvo kulture i medija </t>
  </si>
  <si>
    <t xml:space="preserve"> Kapitalne pomoći iz proračuna koji nije nadležan </t>
  </si>
  <si>
    <t xml:space="preserve"> Tekuće pomoći iz proračuna koji nije nadležan </t>
  </si>
  <si>
    <t>Projekcija</t>
  </si>
  <si>
    <t>U Kninu, 07.10. 2025. god.</t>
  </si>
  <si>
    <t>Knin,07.10.2025.</t>
  </si>
  <si>
    <t xml:space="preserve">Libusoft edukacija </t>
  </si>
  <si>
    <t>Usluge tekućeg i investicijskog održavanja građevinskih objekata</t>
  </si>
  <si>
    <t>FINANCIJSKI PLAN POU KNIN  ZA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</si>
</sst>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15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color rgb="FFC0000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Alignment="1">
      <alignment shrinkToFit="1"/>
    </xf>
    <xf numFmtId="4" fontId="0" fillId="0" borderId="0" xfId="0" applyNumberFormat="1"/>
    <xf numFmtId="0" fontId="2" fillId="0" borderId="0" xfId="0" applyFont="1" applyAlignment="1">
      <alignment horizontal="center" shrinkToFit="1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1" fillId="2" borderId="3" xfId="0" applyFont="1" applyFill="1" applyBorder="1"/>
    <xf numFmtId="4" fontId="0" fillId="0" borderId="3" xfId="0" applyNumberFormat="1" applyBorder="1"/>
    <xf numFmtId="0" fontId="2" fillId="0" borderId="2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2" fillId="5" borderId="5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 shrinkToFit="1"/>
    </xf>
    <xf numFmtId="4" fontId="0" fillId="6" borderId="3" xfId="0" applyNumberFormat="1" applyFill="1" applyBorder="1"/>
    <xf numFmtId="0" fontId="3" fillId="0" borderId="0" xfId="0" applyFont="1" applyAlignment="1">
      <alignment shrinkToFit="1"/>
    </xf>
    <xf numFmtId="4" fontId="3" fillId="0" borderId="0" xfId="0" applyNumberFormat="1" applyFont="1"/>
    <xf numFmtId="0" fontId="2" fillId="0" borderId="1" xfId="0" applyFont="1" applyBorder="1" applyAlignment="1">
      <alignment horizontal="center" shrinkToFit="1"/>
    </xf>
    <xf numFmtId="0" fontId="2" fillId="3" borderId="7" xfId="0" applyFont="1" applyFill="1" applyBorder="1" applyAlignment="1">
      <alignment horizontal="center"/>
    </xf>
    <xf numFmtId="4" fontId="1" fillId="3" borderId="3" xfId="0" applyNumberFormat="1" applyFont="1" applyFill="1" applyBorder="1"/>
    <xf numFmtId="14" fontId="0" fillId="0" borderId="0" xfId="0" applyNumberFormat="1"/>
    <xf numFmtId="0" fontId="0" fillId="7" borderId="0" xfId="0" applyFill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" fontId="0" fillId="6" borderId="4" xfId="0" applyNumberFormat="1" applyFill="1" applyBorder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2" borderId="5" xfId="0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 applyProtection="1">
      <alignment horizontal="right" vertical="center" wrapText="1" readingOrder="1"/>
      <protection locked="0"/>
    </xf>
    <xf numFmtId="164" fontId="5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8" borderId="0" xfId="0" applyNumberFormat="1" applyFont="1" applyFill="1" applyAlignment="1" applyProtection="1">
      <alignment horizontal="right" vertical="center" wrapText="1" readingOrder="1"/>
      <protection locked="0"/>
    </xf>
    <xf numFmtId="164" fontId="7" fillId="9" borderId="0" xfId="0" applyNumberFormat="1" applyFont="1" applyFill="1" applyAlignment="1" applyProtection="1">
      <alignment horizontal="right" vertical="center" wrapText="1" readingOrder="1"/>
      <protection locked="0"/>
    </xf>
    <xf numFmtId="4" fontId="2" fillId="6" borderId="3" xfId="0" applyNumberFormat="1" applyFont="1" applyFill="1" applyBorder="1" applyAlignment="1">
      <alignment horizontal="right"/>
    </xf>
    <xf numFmtId="4" fontId="0" fillId="0" borderId="4" xfId="0" applyNumberFormat="1" applyBorder="1"/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horizontal="left" vertical="center" wrapText="1" readingOrder="1"/>
      <protection locked="0"/>
    </xf>
    <xf numFmtId="164" fontId="6" fillId="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9" borderId="3" xfId="0" applyFont="1" applyFill="1" applyBorder="1" applyAlignment="1" applyProtection="1">
      <alignment horizontal="left" vertical="center" wrapText="1" readingOrder="1"/>
      <protection locked="0"/>
    </xf>
    <xf numFmtId="164" fontId="7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0" xfId="0" applyNumberFormat="1" applyFont="1"/>
    <xf numFmtId="4" fontId="0" fillId="0" borderId="4" xfId="0" applyNumberFormat="1" applyBorder="1" applyAlignment="1">
      <alignment horizontal="center"/>
    </xf>
    <xf numFmtId="4" fontId="0" fillId="11" borderId="3" xfId="0" applyNumberFormat="1" applyFill="1" applyBorder="1" applyAlignment="1">
      <alignment horizontal="right"/>
    </xf>
    <xf numFmtId="4" fontId="0" fillId="12" borderId="3" xfId="0" applyNumberFormat="1" applyFill="1" applyBorder="1" applyAlignment="1">
      <alignment horizontal="right"/>
    </xf>
    <xf numFmtId="0" fontId="0" fillId="12" borderId="0" xfId="0" applyFill="1"/>
    <xf numFmtId="4" fontId="2" fillId="0" borderId="2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12" borderId="4" xfId="0" applyNumberFormat="1" applyFill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164" fontId="6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14" borderId="0" xfId="0" applyFill="1"/>
    <xf numFmtId="4" fontId="0" fillId="14" borderId="0" xfId="0" applyNumberFormat="1" applyFill="1"/>
    <xf numFmtId="164" fontId="7" fillId="13" borderId="0" xfId="0" applyNumberFormat="1" applyFont="1" applyFill="1" applyAlignment="1" applyProtection="1">
      <alignment horizontal="right" vertical="center" wrapText="1" readingOrder="1"/>
      <protection locked="0"/>
    </xf>
    <xf numFmtId="14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164" fontId="7" fillId="1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0" applyFont="1"/>
    <xf numFmtId="0" fontId="1" fillId="0" borderId="0" xfId="0" applyFont="1"/>
    <xf numFmtId="0" fontId="2" fillId="0" borderId="0" xfId="0" applyFont="1" applyAlignment="1">
      <alignment shrinkToFit="1"/>
    </xf>
    <xf numFmtId="14" fontId="2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 shrinkToFit="1"/>
    </xf>
    <xf numFmtId="0" fontId="2" fillId="2" borderId="3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vertical="center" wrapText="1" readingOrder="1"/>
      <protection locked="0"/>
    </xf>
    <xf numFmtId="0" fontId="2" fillId="2" borderId="3" xfId="0" applyFont="1" applyFill="1" applyBorder="1" applyAlignment="1">
      <alignment shrinkToFit="1"/>
    </xf>
    <xf numFmtId="0" fontId="0" fillId="2" borderId="3" xfId="0" applyFill="1" applyBorder="1" applyAlignment="1">
      <alignment horizontal="center"/>
    </xf>
    <xf numFmtId="0" fontId="5" fillId="0" borderId="3" xfId="0" applyFont="1" applyBorder="1" applyAlignment="1" applyProtection="1">
      <alignment vertical="center" wrapText="1" readingOrder="1"/>
      <protection locked="0"/>
    </xf>
    <xf numFmtId="0" fontId="5" fillId="14" borderId="3" xfId="0" applyFont="1" applyFill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vertical="center" wrapText="1" readingOrder="1"/>
      <protection locked="0"/>
    </xf>
    <xf numFmtId="0" fontId="7" fillId="9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Border="1"/>
    <xf numFmtId="0" fontId="2" fillId="0" borderId="4" xfId="0" applyFont="1" applyBorder="1" applyAlignment="1">
      <alignment horizontal="center"/>
    </xf>
    <xf numFmtId="49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164" fontId="7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0" xfId="0" applyNumberFormat="1"/>
    <xf numFmtId="164" fontId="11" fillId="10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4" borderId="3" xfId="0" applyNumberFormat="1" applyFill="1" applyBorder="1" applyAlignment="1">
      <alignment horizontal="right"/>
    </xf>
    <xf numFmtId="4" fontId="0" fillId="6" borderId="3" xfId="0" applyNumberFormat="1" applyFill="1" applyBorder="1" applyAlignment="1">
      <alignment horizontal="right"/>
    </xf>
    <xf numFmtId="0" fontId="12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quotePrefix="1" applyNumberFormat="1"/>
    <xf numFmtId="0" fontId="13" fillId="0" borderId="0" xfId="0" applyFont="1"/>
    <xf numFmtId="4" fontId="2" fillId="2" borderId="4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 applyAlignment="1">
      <alignment horizontal="center"/>
    </xf>
    <xf numFmtId="4" fontId="15" fillId="2" borderId="3" xfId="0" applyNumberFormat="1" applyFont="1" applyFill="1" applyBorder="1"/>
    <xf numFmtId="4" fontId="15" fillId="2" borderId="3" xfId="0" applyNumberFormat="1" applyFont="1" applyFill="1" applyBorder="1" applyAlignment="1">
      <alignment horizontal="right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0" fontId="11" fillId="6" borderId="3" xfId="0" applyFont="1" applyFill="1" applyBorder="1" applyAlignment="1" applyProtection="1">
      <alignment vertical="center" wrapText="1" readingOrder="1"/>
      <protection locked="0"/>
    </xf>
    <xf numFmtId="0" fontId="11" fillId="6" borderId="3" xfId="0" applyFont="1" applyFill="1" applyBorder="1" applyAlignment="1" applyProtection="1">
      <alignment horizontal="center" vertical="center" wrapText="1" readingOrder="1"/>
      <protection locked="0"/>
    </xf>
    <xf numFmtId="4" fontId="16" fillId="6" borderId="3" xfId="0" applyNumberFormat="1" applyFont="1" applyFill="1" applyBorder="1"/>
    <xf numFmtId="0" fontId="16" fillId="0" borderId="3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 vertical="center" wrapText="1" readingOrder="1"/>
      <protection locked="0"/>
    </xf>
    <xf numFmtId="0" fontId="10" fillId="0" borderId="2" xfId="0" applyFont="1" applyBorder="1" applyAlignment="1" applyProtection="1">
      <alignment horizontal="left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06"/>
  <sheetViews>
    <sheetView tabSelected="1" zoomScaleNormal="100" workbookViewId="0">
      <selection activeCell="A2" sqref="A2"/>
    </sheetView>
  </sheetViews>
  <sheetFormatPr defaultRowHeight="15" x14ac:dyDescent="0.25"/>
  <cols>
    <col min="1" max="1" width="58.85546875" customWidth="1"/>
    <col min="2" max="3" width="8.85546875" customWidth="1"/>
    <col min="4" max="4" width="10" hidden="1" customWidth="1"/>
    <col min="5" max="8" width="12.42578125" customWidth="1"/>
    <col min="9" max="9" width="12.42578125" hidden="1" customWidth="1"/>
    <col min="10" max="10" width="13.7109375" hidden="1" customWidth="1"/>
    <col min="11" max="39" width="10.7109375" hidden="1" customWidth="1"/>
    <col min="40" max="40" width="0.140625" customWidth="1"/>
    <col min="41" max="41" width="1.42578125" customWidth="1"/>
    <col min="42" max="52" width="10.7109375" customWidth="1"/>
  </cols>
  <sheetData>
    <row r="1" spans="1:48" ht="17.25" x14ac:dyDescent="0.3">
      <c r="A1" s="67" t="s">
        <v>210</v>
      </c>
      <c r="O1">
        <v>120.01</v>
      </c>
    </row>
    <row r="2" spans="1:48" ht="18.75" x14ac:dyDescent="0.3">
      <c r="A2" s="1"/>
      <c r="O2">
        <v>3600.19</v>
      </c>
    </row>
    <row r="3" spans="1:48" ht="18.75" x14ac:dyDescent="0.3">
      <c r="A3" s="1" t="s">
        <v>206</v>
      </c>
      <c r="O3">
        <f>O1+O2</f>
        <v>3720.2000000000003</v>
      </c>
    </row>
    <row r="5" spans="1:48" x14ac:dyDescent="0.25">
      <c r="J5" s="3">
        <v>1126400</v>
      </c>
      <c r="K5" s="3"/>
      <c r="L5" s="3"/>
      <c r="M5" s="3"/>
      <c r="N5" s="3"/>
      <c r="O5" s="3"/>
      <c r="P5" s="3"/>
    </row>
    <row r="6" spans="1:48" ht="18.75" x14ac:dyDescent="0.3">
      <c r="A6" s="114" t="s">
        <v>170</v>
      </c>
      <c r="B6" s="115"/>
      <c r="C6" s="115"/>
      <c r="D6" s="115"/>
      <c r="E6" s="115"/>
      <c r="F6" s="115"/>
      <c r="G6" s="115"/>
      <c r="H6" s="115"/>
      <c r="I6" s="115"/>
      <c r="J6" s="13"/>
    </row>
    <row r="7" spans="1:48" ht="18.75" x14ac:dyDescent="0.3">
      <c r="A7" s="116" t="s">
        <v>23</v>
      </c>
      <c r="B7" s="115"/>
      <c r="C7" s="115"/>
      <c r="D7" s="115"/>
      <c r="E7" s="115"/>
      <c r="F7" s="115"/>
      <c r="G7" s="115"/>
      <c r="H7" s="115"/>
      <c r="I7" s="115"/>
      <c r="J7" s="13"/>
      <c r="N7" s="25">
        <v>42493</v>
      </c>
      <c r="P7" s="25">
        <v>42552</v>
      </c>
    </row>
    <row r="8" spans="1:48" x14ac:dyDescent="0.25">
      <c r="D8" s="84"/>
      <c r="E8" s="70" t="s">
        <v>194</v>
      </c>
      <c r="F8" s="70" t="s">
        <v>144</v>
      </c>
      <c r="G8" s="70" t="s">
        <v>205</v>
      </c>
      <c r="H8" s="70" t="s">
        <v>205</v>
      </c>
      <c r="I8" s="27"/>
      <c r="J8" s="30" t="s">
        <v>67</v>
      </c>
      <c r="K8" s="22" t="s">
        <v>67</v>
      </c>
      <c r="L8" s="22" t="s">
        <v>67</v>
      </c>
      <c r="M8" s="22" t="s">
        <v>67</v>
      </c>
      <c r="N8" s="22" t="s">
        <v>67</v>
      </c>
      <c r="O8" s="22" t="s">
        <v>67</v>
      </c>
      <c r="P8" s="22" t="s">
        <v>67</v>
      </c>
      <c r="Q8" s="22" t="s">
        <v>67</v>
      </c>
      <c r="R8" s="22" t="s">
        <v>67</v>
      </c>
      <c r="S8" s="22" t="s">
        <v>67</v>
      </c>
      <c r="T8" s="22" t="s">
        <v>67</v>
      </c>
      <c r="U8" s="22" t="s">
        <v>67</v>
      </c>
      <c r="V8" s="31" t="s">
        <v>72</v>
      </c>
      <c r="W8" s="16" t="s">
        <v>64</v>
      </c>
    </row>
    <row r="9" spans="1:48" x14ac:dyDescent="0.25">
      <c r="D9" s="85" t="s">
        <v>21</v>
      </c>
      <c r="E9" s="37" t="s">
        <v>192</v>
      </c>
      <c r="F9" s="37" t="s">
        <v>195</v>
      </c>
      <c r="G9" s="37" t="s">
        <v>196</v>
      </c>
      <c r="H9" s="37" t="s">
        <v>197</v>
      </c>
      <c r="I9" s="12" t="s">
        <v>71</v>
      </c>
      <c r="J9" s="32" t="s">
        <v>68</v>
      </c>
      <c r="K9" s="3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  <c r="S9" s="11" t="s">
        <v>68</v>
      </c>
      <c r="T9" s="11" t="s">
        <v>68</v>
      </c>
      <c r="U9" s="11" t="s">
        <v>68</v>
      </c>
      <c r="V9" s="31" t="s">
        <v>73</v>
      </c>
      <c r="W9" s="18" t="s">
        <v>74</v>
      </c>
    </row>
    <row r="10" spans="1:48" x14ac:dyDescent="0.25">
      <c r="A10" s="37" t="s">
        <v>80</v>
      </c>
      <c r="B10" s="37" t="s">
        <v>13</v>
      </c>
      <c r="C10" s="37" t="s">
        <v>20</v>
      </c>
      <c r="D10" s="37">
        <v>2019</v>
      </c>
      <c r="E10" s="71" t="s">
        <v>166</v>
      </c>
      <c r="F10" s="71" t="s">
        <v>166</v>
      </c>
      <c r="G10" s="71" t="s">
        <v>166</v>
      </c>
      <c r="H10" s="71" t="s">
        <v>166</v>
      </c>
      <c r="I10" s="33">
        <v>2019</v>
      </c>
      <c r="J10" s="14" t="s">
        <v>61</v>
      </c>
      <c r="K10" s="14" t="s">
        <v>61</v>
      </c>
      <c r="L10" s="23" t="s">
        <v>61</v>
      </c>
      <c r="M10" s="23" t="s">
        <v>61</v>
      </c>
      <c r="N10" s="23" t="s">
        <v>61</v>
      </c>
      <c r="O10" s="23" t="s">
        <v>61</v>
      </c>
      <c r="P10" s="23" t="s">
        <v>61</v>
      </c>
      <c r="Q10" s="23" t="s">
        <v>61</v>
      </c>
      <c r="R10" s="23" t="s">
        <v>61</v>
      </c>
      <c r="S10" s="23" t="s">
        <v>61</v>
      </c>
      <c r="T10" s="23" t="s">
        <v>61</v>
      </c>
      <c r="U10" s="23" t="s">
        <v>61</v>
      </c>
      <c r="V10" s="23" t="s">
        <v>61</v>
      </c>
      <c r="W10" s="26" t="s">
        <v>70</v>
      </c>
    </row>
    <row r="11" spans="1:48" x14ac:dyDescent="0.25">
      <c r="A11" s="72" t="s">
        <v>142</v>
      </c>
      <c r="B11" s="95"/>
      <c r="C11" s="95"/>
      <c r="D11" s="37"/>
      <c r="E11" s="93"/>
      <c r="F11" s="93"/>
      <c r="G11" s="93"/>
      <c r="H11" s="93"/>
      <c r="I11" s="33"/>
      <c r="J11" s="14"/>
      <c r="K11" s="14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6"/>
    </row>
    <row r="12" spans="1:48" x14ac:dyDescent="0.25">
      <c r="A12" s="72" t="s">
        <v>143</v>
      </c>
      <c r="B12" s="95" t="s">
        <v>155</v>
      </c>
      <c r="C12" s="96">
        <v>92211</v>
      </c>
      <c r="D12" s="37"/>
      <c r="E12" s="93">
        <v>23168.68</v>
      </c>
      <c r="F12" s="93">
        <v>44000</v>
      </c>
      <c r="G12" s="93">
        <v>0</v>
      </c>
      <c r="H12" s="93">
        <v>0</v>
      </c>
      <c r="I12" s="33"/>
      <c r="J12" s="14"/>
      <c r="K12" s="14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6"/>
      <c r="AP12" s="3"/>
    </row>
    <row r="13" spans="1:48" x14ac:dyDescent="0.25">
      <c r="A13" s="72" t="s">
        <v>81</v>
      </c>
      <c r="B13" s="95"/>
      <c r="C13" s="95"/>
      <c r="D13" s="34">
        <f>SUM(D14:D22)</f>
        <v>883150</v>
      </c>
      <c r="E13" s="93"/>
      <c r="F13" s="93"/>
      <c r="G13" s="93"/>
      <c r="H13" s="93"/>
      <c r="I13" s="34" t="e">
        <f t="shared" ref="I13:W13" si="0">SUM(I14:I22)</f>
        <v>#REF!</v>
      </c>
      <c r="J13" s="34" t="e">
        <f t="shared" si="0"/>
        <v>#REF!</v>
      </c>
      <c r="K13" s="34" t="e">
        <f t="shared" si="0"/>
        <v>#REF!</v>
      </c>
      <c r="L13" s="34" t="e">
        <f t="shared" si="0"/>
        <v>#REF!</v>
      </c>
      <c r="M13" s="34" t="e">
        <f t="shared" si="0"/>
        <v>#REF!</v>
      </c>
      <c r="N13" s="34" t="e">
        <f t="shared" si="0"/>
        <v>#REF!</v>
      </c>
      <c r="O13" s="34" t="e">
        <f t="shared" si="0"/>
        <v>#REF!</v>
      </c>
      <c r="P13" s="34" t="e">
        <f t="shared" si="0"/>
        <v>#REF!</v>
      </c>
      <c r="Q13" s="34" t="e">
        <f t="shared" si="0"/>
        <v>#REF!</v>
      </c>
      <c r="R13" s="34" t="e">
        <f t="shared" si="0"/>
        <v>#REF!</v>
      </c>
      <c r="S13" s="34" t="e">
        <f t="shared" si="0"/>
        <v>#REF!</v>
      </c>
      <c r="T13" s="34" t="e">
        <f t="shared" si="0"/>
        <v>#REF!</v>
      </c>
      <c r="U13" s="34" t="e">
        <f t="shared" si="0"/>
        <v>#REF!</v>
      </c>
      <c r="V13" s="34" t="e">
        <f t="shared" si="0"/>
        <v>#REF!</v>
      </c>
      <c r="W13" s="34" t="e">
        <f t="shared" si="0"/>
        <v>#REF!</v>
      </c>
    </row>
    <row r="14" spans="1:48" x14ac:dyDescent="0.25">
      <c r="A14" s="73" t="s">
        <v>153</v>
      </c>
      <c r="B14" s="97" t="s">
        <v>152</v>
      </c>
      <c r="C14" s="97">
        <v>67111</v>
      </c>
      <c r="D14" s="43">
        <f>D26+E79</f>
        <v>408150</v>
      </c>
      <c r="E14" s="94">
        <v>127130</v>
      </c>
      <c r="F14" s="94">
        <v>127650</v>
      </c>
      <c r="G14" s="94">
        <v>127650</v>
      </c>
      <c r="H14" s="94">
        <v>127650</v>
      </c>
      <c r="I14" s="43" t="e">
        <f>I27+#REF!</f>
        <v>#REF!</v>
      </c>
      <c r="J14" s="43" t="e">
        <f>J27+#REF!</f>
        <v>#REF!</v>
      </c>
      <c r="K14" s="43" t="e">
        <f>K27+#REF!</f>
        <v>#REF!</v>
      </c>
      <c r="L14" s="43" t="e">
        <f>L27+#REF!</f>
        <v>#REF!</v>
      </c>
      <c r="M14" s="43" t="e">
        <f>M27+#REF!</f>
        <v>#REF!</v>
      </c>
      <c r="N14" s="43" t="e">
        <f>N27+#REF!</f>
        <v>#REF!</v>
      </c>
      <c r="O14" s="43" t="e">
        <f>O27+#REF!</f>
        <v>#REF!</v>
      </c>
      <c r="P14" s="43" t="e">
        <f>P27+#REF!</f>
        <v>#REF!</v>
      </c>
      <c r="Q14" s="43" t="e">
        <f>Q27+#REF!</f>
        <v>#REF!</v>
      </c>
      <c r="R14" s="43" t="e">
        <f>R27+#REF!</f>
        <v>#REF!</v>
      </c>
      <c r="S14" s="43" t="e">
        <f>S27+#REF!</f>
        <v>#REF!</v>
      </c>
      <c r="T14" s="43" t="e">
        <f>T27+#REF!</f>
        <v>#REF!</v>
      </c>
      <c r="U14" s="43" t="e">
        <f>U27+#REF!</f>
        <v>#REF!</v>
      </c>
      <c r="V14" s="43" t="e">
        <f>V27+#REF!</f>
        <v>#REF!</v>
      </c>
      <c r="W14" s="43" t="e">
        <f>W27+#REF!</f>
        <v>#REF!</v>
      </c>
    </row>
    <row r="15" spans="1:48" x14ac:dyDescent="0.25">
      <c r="A15" s="112" t="s">
        <v>204</v>
      </c>
      <c r="B15" s="7" t="s">
        <v>178</v>
      </c>
      <c r="C15" s="7">
        <v>63613</v>
      </c>
      <c r="D15" s="38">
        <v>20000</v>
      </c>
      <c r="E15" s="15">
        <v>400</v>
      </c>
      <c r="F15" s="15">
        <v>0</v>
      </c>
      <c r="G15" s="15">
        <v>0</v>
      </c>
      <c r="H15" s="15">
        <v>0</v>
      </c>
      <c r="I15" s="38"/>
      <c r="J15" s="55"/>
      <c r="K15" s="17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7"/>
      <c r="W15" s="7"/>
      <c r="AQ15" s="101"/>
      <c r="AV15" s="90"/>
    </row>
    <row r="16" spans="1:48" x14ac:dyDescent="0.25">
      <c r="A16" s="112" t="s">
        <v>203</v>
      </c>
      <c r="B16" s="7" t="s">
        <v>179</v>
      </c>
      <c r="C16" s="7">
        <v>63623</v>
      </c>
      <c r="D16" s="38">
        <v>20000</v>
      </c>
      <c r="E16" s="10">
        <v>2700</v>
      </c>
      <c r="F16" s="10">
        <v>2700</v>
      </c>
      <c r="G16" s="10">
        <v>2700</v>
      </c>
      <c r="H16" s="10">
        <v>2700</v>
      </c>
      <c r="I16" s="38"/>
      <c r="J16" s="55"/>
      <c r="K16" s="17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7"/>
      <c r="W16" s="7"/>
      <c r="AQ16" s="101"/>
      <c r="AV16" s="90"/>
    </row>
    <row r="17" spans="1:48" x14ac:dyDescent="0.25">
      <c r="A17" s="112" t="s">
        <v>201</v>
      </c>
      <c r="B17" s="7" t="s">
        <v>180</v>
      </c>
      <c r="C17" s="7">
        <v>63612</v>
      </c>
      <c r="D17" s="38"/>
      <c r="E17" s="15">
        <v>10000</v>
      </c>
      <c r="F17" s="15">
        <v>0</v>
      </c>
      <c r="G17" s="15">
        <v>0</v>
      </c>
      <c r="H17" s="15">
        <v>0</v>
      </c>
      <c r="I17" s="38" t="e">
        <f>#REF!</f>
        <v>#REF!</v>
      </c>
      <c r="J17" s="38" t="e">
        <f>#REF!</f>
        <v>#REF!</v>
      </c>
      <c r="K17" s="38" t="e">
        <f>#REF!</f>
        <v>#REF!</v>
      </c>
      <c r="L17" s="38" t="e">
        <f>#REF!</f>
        <v>#REF!</v>
      </c>
      <c r="M17" s="38" t="e">
        <f>#REF!</f>
        <v>#REF!</v>
      </c>
      <c r="N17" s="38" t="e">
        <f>#REF!</f>
        <v>#REF!</v>
      </c>
      <c r="O17" s="38" t="e">
        <f>#REF!</f>
        <v>#REF!</v>
      </c>
      <c r="P17" s="38" t="e">
        <f>#REF!</f>
        <v>#REF!</v>
      </c>
      <c r="Q17" s="38" t="e">
        <f>#REF!</f>
        <v>#REF!</v>
      </c>
      <c r="R17" s="38" t="e">
        <f>#REF!</f>
        <v>#REF!</v>
      </c>
      <c r="S17" s="38" t="e">
        <f>#REF!</f>
        <v>#REF!</v>
      </c>
      <c r="T17" s="38" t="e">
        <f>#REF!</f>
        <v>#REF!</v>
      </c>
      <c r="U17" s="38" t="e">
        <f>#REF!</f>
        <v>#REF!</v>
      </c>
      <c r="V17" s="38" t="e">
        <f>#REF!</f>
        <v>#REF!</v>
      </c>
      <c r="W17" s="38" t="e">
        <f>#REF!</f>
        <v>#REF!</v>
      </c>
      <c r="X17" s="38" t="e">
        <f>#REF!</f>
        <v>#REF!</v>
      </c>
      <c r="Y17" s="38" t="e">
        <f>#REF!</f>
        <v>#REF!</v>
      </c>
      <c r="Z17" s="38" t="e">
        <f>#REF!</f>
        <v>#REF!</v>
      </c>
      <c r="AA17" s="38" t="e">
        <f>#REF!</f>
        <v>#REF!</v>
      </c>
      <c r="AB17" s="38" t="e">
        <f>#REF!</f>
        <v>#REF!</v>
      </c>
      <c r="AC17" s="38" t="e">
        <f>#REF!</f>
        <v>#REF!</v>
      </c>
      <c r="AD17" s="38" t="e">
        <f>#REF!</f>
        <v>#REF!</v>
      </c>
      <c r="AE17" s="38" t="e">
        <f>#REF!</f>
        <v>#REF!</v>
      </c>
      <c r="AF17" s="38" t="e">
        <f>#REF!</f>
        <v>#REF!</v>
      </c>
      <c r="AG17" s="38" t="e">
        <f>#REF!</f>
        <v>#REF!</v>
      </c>
      <c r="AH17" s="38" t="e">
        <f>#REF!</f>
        <v>#REF!</v>
      </c>
      <c r="AI17" s="38" t="e">
        <f>#REF!</f>
        <v>#REF!</v>
      </c>
      <c r="AJ17" s="38" t="e">
        <f>#REF!</f>
        <v>#REF!</v>
      </c>
      <c r="AK17" s="38" t="e">
        <f>#REF!</f>
        <v>#REF!</v>
      </c>
      <c r="AL17" s="38" t="e">
        <f>#REF!</f>
        <v>#REF!</v>
      </c>
      <c r="AM17" s="38" t="e">
        <f>#REF!</f>
        <v>#REF!</v>
      </c>
      <c r="AN17" s="38" t="e">
        <f>#REF!</f>
        <v>#REF!</v>
      </c>
      <c r="AO17" s="38" t="e">
        <f>#REF!</f>
        <v>#REF!</v>
      </c>
      <c r="AQ17" s="101"/>
      <c r="AS17" s="90"/>
      <c r="AV17" s="90"/>
    </row>
    <row r="18" spans="1:48" x14ac:dyDescent="0.25">
      <c r="A18" s="112" t="s">
        <v>199</v>
      </c>
      <c r="B18" s="7">
        <v>0</v>
      </c>
      <c r="C18" s="7">
        <v>63612</v>
      </c>
      <c r="D18" s="38"/>
      <c r="E18" s="15">
        <v>0</v>
      </c>
      <c r="F18" s="15">
        <v>65000</v>
      </c>
      <c r="G18" s="15">
        <v>65000</v>
      </c>
      <c r="H18" s="15">
        <v>65000</v>
      </c>
      <c r="I18" s="38"/>
      <c r="J18" s="55"/>
      <c r="K18" s="55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38"/>
      <c r="W18" s="38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Q18" s="101"/>
      <c r="AS18" s="90"/>
      <c r="AV18" s="90"/>
    </row>
    <row r="19" spans="1:48" x14ac:dyDescent="0.25">
      <c r="A19" s="112" t="s">
        <v>202</v>
      </c>
      <c r="B19" s="7" t="s">
        <v>193</v>
      </c>
      <c r="C19" s="7">
        <v>63612</v>
      </c>
      <c r="D19" s="38"/>
      <c r="E19" s="15">
        <v>1000</v>
      </c>
      <c r="F19" s="15">
        <v>0</v>
      </c>
      <c r="G19" s="15">
        <v>0</v>
      </c>
      <c r="H19" s="15">
        <v>0</v>
      </c>
      <c r="I19" s="38"/>
      <c r="J19" s="55"/>
      <c r="K19" s="55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38"/>
      <c r="W19" s="38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Q19" s="101"/>
      <c r="AS19" s="90"/>
      <c r="AV19" s="90"/>
    </row>
    <row r="20" spans="1:48" x14ac:dyDescent="0.25">
      <c r="A20" s="113" t="s">
        <v>156</v>
      </c>
      <c r="B20" s="7" t="s">
        <v>65</v>
      </c>
      <c r="C20" s="7">
        <v>65264</v>
      </c>
      <c r="D20" s="38">
        <v>80000</v>
      </c>
      <c r="E20" s="15">
        <v>24025</v>
      </c>
      <c r="F20" s="15">
        <v>20000</v>
      </c>
      <c r="G20" s="15">
        <v>15000</v>
      </c>
      <c r="H20" s="15">
        <v>15000</v>
      </c>
      <c r="I20" s="38"/>
      <c r="J20" s="55"/>
      <c r="K20" s="17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7"/>
      <c r="W20" s="7"/>
      <c r="AQ20" s="101"/>
    </row>
    <row r="21" spans="1:48" x14ac:dyDescent="0.25">
      <c r="A21" s="113" t="s">
        <v>157</v>
      </c>
      <c r="B21" s="7" t="s">
        <v>66</v>
      </c>
      <c r="C21" s="7">
        <v>66151</v>
      </c>
      <c r="D21" s="38">
        <v>350000</v>
      </c>
      <c r="E21" s="15">
        <v>96298.25</v>
      </c>
      <c r="F21" s="15">
        <v>90000</v>
      </c>
      <c r="G21" s="15">
        <v>139000</v>
      </c>
      <c r="H21" s="15">
        <v>139000</v>
      </c>
      <c r="I21" s="38"/>
      <c r="J21" s="55"/>
      <c r="K21" s="17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7"/>
      <c r="W21" s="7"/>
      <c r="AQ21" s="101"/>
    </row>
    <row r="22" spans="1:48" x14ac:dyDescent="0.25">
      <c r="A22" s="113" t="s">
        <v>158</v>
      </c>
      <c r="B22" s="7" t="s">
        <v>76</v>
      </c>
      <c r="C22" s="7">
        <v>68311</v>
      </c>
      <c r="D22" s="38">
        <v>5000</v>
      </c>
      <c r="E22" s="15">
        <v>4393.2</v>
      </c>
      <c r="F22" s="15">
        <v>4000</v>
      </c>
      <c r="G22" s="15">
        <v>4000</v>
      </c>
      <c r="H22" s="15">
        <v>4000</v>
      </c>
      <c r="I22" s="38"/>
      <c r="J22" s="55"/>
      <c r="K22" s="17"/>
      <c r="L22" s="35"/>
      <c r="M22" s="35"/>
      <c r="N22" s="35"/>
      <c r="O22" s="58"/>
      <c r="P22" s="35"/>
      <c r="Q22" s="35"/>
      <c r="R22" s="35"/>
      <c r="S22" s="35"/>
      <c r="T22" s="35"/>
      <c r="U22" s="35"/>
      <c r="V22" s="37"/>
      <c r="W22" s="7"/>
      <c r="AQ22" s="3"/>
    </row>
    <row r="23" spans="1:48" x14ac:dyDescent="0.25">
      <c r="A23" s="72" t="s">
        <v>171</v>
      </c>
      <c r="B23" s="36"/>
      <c r="C23" s="36"/>
      <c r="D23" s="34" t="e">
        <f>D26+D33+D76+D86+#REF!</f>
        <v>#REF!</v>
      </c>
      <c r="E23" s="93">
        <f>SUM(E14:E22)</f>
        <v>265946.45</v>
      </c>
      <c r="F23" s="93">
        <v>309350</v>
      </c>
      <c r="G23" s="93"/>
      <c r="H23" s="93"/>
      <c r="I23" s="38"/>
      <c r="J23" s="55"/>
      <c r="K23" s="17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7"/>
      <c r="W23" s="7"/>
      <c r="Y23" s="87"/>
      <c r="Z23" s="87"/>
      <c r="AA23" s="87"/>
      <c r="AB23" s="87"/>
      <c r="AP23" s="90"/>
    </row>
    <row r="24" spans="1:48" x14ac:dyDescent="0.25">
      <c r="A24" s="72" t="s">
        <v>188</v>
      </c>
      <c r="B24" s="36"/>
      <c r="C24" s="36"/>
      <c r="D24" s="34"/>
      <c r="E24" s="93">
        <v>289115.13</v>
      </c>
      <c r="F24" s="93">
        <v>353350</v>
      </c>
      <c r="G24" s="93">
        <f>SUM(G14:G23)</f>
        <v>353350</v>
      </c>
      <c r="H24" s="93">
        <f>SUM(H14:H23)</f>
        <v>353350</v>
      </c>
      <c r="I24" s="38"/>
      <c r="J24" s="55"/>
      <c r="K24" s="17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7"/>
      <c r="W24" s="7"/>
      <c r="Y24" s="87"/>
      <c r="Z24" s="87"/>
      <c r="AA24" s="87"/>
      <c r="AB24" s="87"/>
    </row>
    <row r="25" spans="1:48" x14ac:dyDescent="0.25">
      <c r="A25" s="72" t="s">
        <v>82</v>
      </c>
      <c r="B25" s="36"/>
      <c r="C25" s="36"/>
      <c r="D25" s="34" t="e">
        <f>D27+D34+D77+D87+#REF!</f>
        <v>#REF!</v>
      </c>
      <c r="E25" s="34"/>
      <c r="F25" s="34"/>
      <c r="G25" s="34"/>
      <c r="H25" s="34"/>
      <c r="I25" s="38"/>
      <c r="J25" s="55"/>
      <c r="K25" s="17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7"/>
      <c r="W25" s="7"/>
      <c r="Y25" s="87"/>
      <c r="Z25" s="87"/>
      <c r="AA25" s="87"/>
      <c r="AB25" s="87"/>
    </row>
    <row r="26" spans="1:48" x14ac:dyDescent="0.25">
      <c r="A26" s="74" t="s">
        <v>69</v>
      </c>
      <c r="B26" s="6"/>
      <c r="C26" s="6"/>
      <c r="D26" s="8">
        <f t="shared" ref="D26" si="1">SUM(D27:D32)</f>
        <v>407750</v>
      </c>
      <c r="E26" s="106">
        <v>127130</v>
      </c>
      <c r="F26" s="106">
        <v>127650</v>
      </c>
      <c r="G26" s="106">
        <v>127650</v>
      </c>
      <c r="H26" s="106">
        <v>127650</v>
      </c>
      <c r="I26" s="34" t="e">
        <f>I27+#REF!+I78+I90+#REF!</f>
        <v>#REF!</v>
      </c>
      <c r="J26" s="34" t="e">
        <f>J27+#REF!+J78+J90+#REF!</f>
        <v>#REF!</v>
      </c>
      <c r="K26" s="34" t="e">
        <f>K27+#REF!+K78+K90+#REF!</f>
        <v>#REF!</v>
      </c>
      <c r="L26" s="34" t="e">
        <f>L27+#REF!+L78+L90+#REF!</f>
        <v>#REF!</v>
      </c>
      <c r="M26" s="34" t="e">
        <f>M27+#REF!+M78+M90+#REF!</f>
        <v>#REF!</v>
      </c>
      <c r="N26" s="34" t="e">
        <f>N27+#REF!+N78+N90+#REF!</f>
        <v>#REF!</v>
      </c>
      <c r="O26" s="34" t="e">
        <f>O27+#REF!+O78+O90+#REF!</f>
        <v>#REF!</v>
      </c>
      <c r="P26" s="34" t="e">
        <f>P27+#REF!+P78+P90+#REF!</f>
        <v>#REF!</v>
      </c>
      <c r="Q26" s="34" t="e">
        <f>Q27+#REF!+Q78+Q90+#REF!</f>
        <v>#REF!</v>
      </c>
      <c r="R26" s="34" t="e">
        <f>R27+#REF!+R78+R90+#REF!</f>
        <v>#REF!</v>
      </c>
      <c r="S26" s="34" t="e">
        <f>S27+#REF!+S78+S90+#REF!</f>
        <v>#REF!</v>
      </c>
      <c r="T26" s="34" t="e">
        <f>T27+#REF!+T78+T90+#REF!</f>
        <v>#REF!</v>
      </c>
      <c r="U26" s="34" t="e">
        <f>U27+#REF!+U78+U90+#REF!</f>
        <v>#REF!</v>
      </c>
      <c r="V26" s="34" t="e">
        <f>V27+#REF!+V78+V90+#REF!</f>
        <v>#REF!</v>
      </c>
      <c r="W26" s="34" t="e">
        <f>W27+#REF!+W78+W90+#REF!</f>
        <v>#REF!</v>
      </c>
      <c r="Y26" s="50">
        <f>SUM(Y27:Y36)</f>
        <v>6867.8300000000008</v>
      </c>
      <c r="Z26" s="50">
        <f>SUM(Z27:Z36)</f>
        <v>4383.51</v>
      </c>
      <c r="AA26" s="50">
        <f>SUM(AA27:AA36)</f>
        <v>1040</v>
      </c>
      <c r="AB26" s="50">
        <f>SUM(Y26:AA26)</f>
        <v>12291.34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90"/>
    </row>
    <row r="27" spans="1:48" x14ac:dyDescent="0.25">
      <c r="A27" s="75" t="s">
        <v>176</v>
      </c>
      <c r="B27" s="88" t="s">
        <v>11</v>
      </c>
      <c r="C27" s="88" t="s">
        <v>83</v>
      </c>
      <c r="D27" s="40">
        <v>307000</v>
      </c>
      <c r="E27" s="19">
        <v>90000</v>
      </c>
      <c r="F27" s="19">
        <v>90000</v>
      </c>
      <c r="G27" s="19">
        <v>105000</v>
      </c>
      <c r="H27" s="19">
        <v>105000</v>
      </c>
      <c r="I27" s="8">
        <f t="shared" ref="I27:W27" si="2">SUM(I29:I33)</f>
        <v>0</v>
      </c>
      <c r="J27" s="8">
        <f t="shared" si="2"/>
        <v>0</v>
      </c>
      <c r="K27" s="8">
        <f t="shared" si="2"/>
        <v>32335.21</v>
      </c>
      <c r="L27" s="8">
        <f t="shared" si="2"/>
        <v>30950.19</v>
      </c>
      <c r="M27" s="8">
        <f t="shared" si="2"/>
        <v>30950.199999999997</v>
      </c>
      <c r="N27" s="8">
        <f t="shared" si="2"/>
        <v>30950.199999999997</v>
      </c>
      <c r="O27" s="8">
        <f t="shared" si="2"/>
        <v>30991.73</v>
      </c>
      <c r="P27" s="8">
        <f t="shared" si="2"/>
        <v>30991.71</v>
      </c>
      <c r="Q27" s="8">
        <f t="shared" si="2"/>
        <v>30991.7</v>
      </c>
      <c r="R27" s="8">
        <f t="shared" si="2"/>
        <v>0</v>
      </c>
      <c r="S27" s="8">
        <f t="shared" si="2"/>
        <v>0</v>
      </c>
      <c r="T27" s="8">
        <f t="shared" si="2"/>
        <v>0</v>
      </c>
      <c r="U27" s="8">
        <f t="shared" si="2"/>
        <v>0</v>
      </c>
      <c r="V27" s="8">
        <f t="shared" si="2"/>
        <v>218160.94</v>
      </c>
      <c r="W27" s="8">
        <f t="shared" si="2"/>
        <v>-108810.94</v>
      </c>
      <c r="Y27" s="3">
        <v>4668.93</v>
      </c>
      <c r="Z27" s="3">
        <v>4383.51</v>
      </c>
      <c r="AA27" s="3">
        <v>420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90"/>
      <c r="AR27" s="90"/>
    </row>
    <row r="28" spans="1:48" x14ac:dyDescent="0.25">
      <c r="A28" s="109" t="s">
        <v>175</v>
      </c>
      <c r="B28" s="110" t="s">
        <v>181</v>
      </c>
      <c r="C28" s="110">
        <v>31112</v>
      </c>
      <c r="D28" s="103"/>
      <c r="E28" s="111">
        <v>16500</v>
      </c>
      <c r="F28" s="111">
        <v>16500</v>
      </c>
      <c r="G28" s="111">
        <v>0</v>
      </c>
      <c r="H28" s="111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02"/>
      <c r="W28" s="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R28" s="90"/>
    </row>
    <row r="29" spans="1:48" x14ac:dyDescent="0.25">
      <c r="A29" s="75" t="s">
        <v>85</v>
      </c>
      <c r="B29" s="88" t="s">
        <v>12</v>
      </c>
      <c r="C29" s="88" t="s">
        <v>84</v>
      </c>
      <c r="D29" s="40">
        <v>47500</v>
      </c>
      <c r="E29" s="19">
        <v>18500</v>
      </c>
      <c r="F29" s="19">
        <v>18500</v>
      </c>
      <c r="G29" s="19">
        <v>20000</v>
      </c>
      <c r="H29" s="19">
        <v>20000</v>
      </c>
      <c r="I29" s="10"/>
      <c r="J29" s="19"/>
      <c r="K29" s="19">
        <v>27755.55</v>
      </c>
      <c r="L29" s="19">
        <v>26566.69</v>
      </c>
      <c r="M29" s="19">
        <v>26566.69</v>
      </c>
      <c r="N29" s="19">
        <v>26566.69</v>
      </c>
      <c r="O29" s="19">
        <v>26602.34</v>
      </c>
      <c r="P29" s="19">
        <v>26602.32</v>
      </c>
      <c r="Q29" s="19">
        <v>26602.32</v>
      </c>
      <c r="R29" s="19"/>
      <c r="S29" s="19"/>
      <c r="T29" s="19"/>
      <c r="U29" s="19"/>
      <c r="V29" s="28">
        <f>SUM(J29:U29)</f>
        <v>187262.6</v>
      </c>
      <c r="W29" s="19">
        <f>E27-V29</f>
        <v>-97262.6</v>
      </c>
      <c r="Y29" s="3">
        <v>651.51</v>
      </c>
      <c r="Z29" s="3"/>
      <c r="AA29" s="3">
        <v>420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90"/>
      <c r="AR29" s="90"/>
    </row>
    <row r="30" spans="1:48" x14ac:dyDescent="0.25">
      <c r="A30" s="109" t="s">
        <v>77</v>
      </c>
      <c r="B30" s="88" t="s">
        <v>161</v>
      </c>
      <c r="C30" s="88" t="s">
        <v>88</v>
      </c>
      <c r="D30" s="40">
        <v>3750</v>
      </c>
      <c r="E30" s="19">
        <v>1000</v>
      </c>
      <c r="F30" s="19">
        <v>1000</v>
      </c>
      <c r="G30" s="19">
        <v>1000</v>
      </c>
      <c r="H30" s="19">
        <v>1000</v>
      </c>
      <c r="I30" s="10"/>
      <c r="J30" s="19"/>
      <c r="K30" s="19">
        <v>4579.66</v>
      </c>
      <c r="L30" s="19">
        <v>4383.5</v>
      </c>
      <c r="M30" s="19">
        <v>4383.51</v>
      </c>
      <c r="N30" s="19">
        <v>4383.51</v>
      </c>
      <c r="O30" s="19">
        <v>4389.3900000000003</v>
      </c>
      <c r="P30" s="19">
        <v>4389.3900000000003</v>
      </c>
      <c r="Q30" s="19">
        <v>4389.38</v>
      </c>
      <c r="R30" s="19"/>
      <c r="S30" s="19"/>
      <c r="T30" s="19"/>
      <c r="U30" s="19"/>
      <c r="V30" s="28">
        <f t="shared" ref="V30:V33" si="3">SUM(J30:U30)</f>
        <v>30898.34</v>
      </c>
      <c r="W30" s="19">
        <f>E29-V30</f>
        <v>-12398.34</v>
      </c>
      <c r="Y30" s="3">
        <v>1406.72</v>
      </c>
      <c r="Z30" s="3"/>
      <c r="AA30" s="3">
        <v>200</v>
      </c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8" x14ac:dyDescent="0.25">
      <c r="A31" s="75" t="s">
        <v>79</v>
      </c>
      <c r="B31" s="88" t="s">
        <v>162</v>
      </c>
      <c r="C31" s="88" t="s">
        <v>87</v>
      </c>
      <c r="D31" s="40">
        <v>2000</v>
      </c>
      <c r="E31" s="19">
        <v>280</v>
      </c>
      <c r="F31" s="19">
        <v>400</v>
      </c>
      <c r="G31" s="19">
        <v>400</v>
      </c>
      <c r="H31" s="19">
        <v>400</v>
      </c>
      <c r="I31" s="10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8"/>
      <c r="W31" s="1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8" x14ac:dyDescent="0.25">
      <c r="A32" s="75" t="s">
        <v>198</v>
      </c>
      <c r="B32" s="88" t="s">
        <v>147</v>
      </c>
      <c r="C32" s="88">
        <v>31212</v>
      </c>
      <c r="D32" s="40">
        <v>47500</v>
      </c>
      <c r="E32" s="19">
        <v>850</v>
      </c>
      <c r="F32" s="19">
        <v>1250</v>
      </c>
      <c r="G32" s="19">
        <v>1250</v>
      </c>
      <c r="H32" s="19">
        <v>1250</v>
      </c>
      <c r="I32" s="10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8"/>
      <c r="W32" s="1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R32" s="90"/>
    </row>
    <row r="33" spans="1:42" x14ac:dyDescent="0.25">
      <c r="A33" s="76" t="s">
        <v>86</v>
      </c>
      <c r="B33" s="77"/>
      <c r="C33" s="9"/>
      <c r="D33" s="24">
        <f>SUM(D34:D75)</f>
        <v>437600</v>
      </c>
      <c r="E33" s="106">
        <v>131992</v>
      </c>
      <c r="F33" s="105">
        <v>144300</v>
      </c>
      <c r="G33" s="105">
        <v>144300</v>
      </c>
      <c r="H33" s="105">
        <v>144300</v>
      </c>
      <c r="I33" s="10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8">
        <f t="shared" si="3"/>
        <v>0</v>
      </c>
      <c r="W33" s="19">
        <f>E32-V33</f>
        <v>850</v>
      </c>
      <c r="Y33" s="3">
        <v>140.66999999999999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A34" s="78" t="s">
        <v>24</v>
      </c>
      <c r="B34" s="45" t="s">
        <v>25</v>
      </c>
      <c r="C34" s="45" t="s">
        <v>89</v>
      </c>
      <c r="D34" s="39">
        <v>2000</v>
      </c>
      <c r="E34" s="10">
        <v>500</v>
      </c>
      <c r="F34" s="10">
        <v>500</v>
      </c>
      <c r="G34" s="10">
        <v>500</v>
      </c>
      <c r="H34" s="10">
        <v>500</v>
      </c>
      <c r="I34" s="10"/>
      <c r="J34" s="56"/>
      <c r="K34" s="15"/>
      <c r="L34" s="15"/>
      <c r="M34" s="15"/>
      <c r="N34" s="15"/>
      <c r="O34" s="15"/>
      <c r="P34" s="15">
        <v>3750</v>
      </c>
      <c r="Q34" s="15"/>
      <c r="R34" s="15"/>
      <c r="S34" s="15"/>
      <c r="T34" s="15"/>
      <c r="U34" s="15"/>
      <c r="V34" s="44">
        <f t="shared" ref="V34:V69" si="4">SUM(J34:U34)</f>
        <v>3750</v>
      </c>
      <c r="W34" s="10" t="e">
        <f>#REF!-V34</f>
        <v>#REF!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x14ac:dyDescent="0.25">
      <c r="A35" s="78" t="s">
        <v>121</v>
      </c>
      <c r="B35" s="79" t="s">
        <v>26</v>
      </c>
      <c r="C35" s="45" t="s">
        <v>90</v>
      </c>
      <c r="D35" s="39">
        <v>8000</v>
      </c>
      <c r="E35" s="10">
        <v>700</v>
      </c>
      <c r="F35" s="10">
        <v>700</v>
      </c>
      <c r="G35" s="10">
        <v>700</v>
      </c>
      <c r="H35" s="10">
        <v>700</v>
      </c>
      <c r="I35" s="10"/>
      <c r="J35" s="56"/>
      <c r="K35" s="15"/>
      <c r="L35" s="15"/>
      <c r="M35" s="15">
        <v>170</v>
      </c>
      <c r="N35" s="15"/>
      <c r="O35" s="15"/>
      <c r="P35" s="15"/>
      <c r="Q35" s="15"/>
      <c r="R35" s="15"/>
      <c r="S35" s="15"/>
      <c r="T35" s="15"/>
      <c r="U35" s="15"/>
      <c r="V35" s="44">
        <f t="shared" si="4"/>
        <v>170</v>
      </c>
      <c r="W35" s="10">
        <f>E34-V35</f>
        <v>330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x14ac:dyDescent="0.25">
      <c r="A36" s="78" t="s">
        <v>27</v>
      </c>
      <c r="B36" s="45" t="s">
        <v>28</v>
      </c>
      <c r="C36" s="45" t="s">
        <v>91</v>
      </c>
      <c r="D36" s="39">
        <v>1500</v>
      </c>
      <c r="E36" s="10">
        <v>530</v>
      </c>
      <c r="F36" s="10">
        <v>500</v>
      </c>
      <c r="G36" s="10">
        <v>500</v>
      </c>
      <c r="H36" s="10">
        <v>500</v>
      </c>
      <c r="I36" s="10"/>
      <c r="J36" s="57">
        <v>488</v>
      </c>
      <c r="K36" s="53">
        <v>596</v>
      </c>
      <c r="L36" s="52">
        <v>248</v>
      </c>
      <c r="M36" s="52">
        <v>1140</v>
      </c>
      <c r="N36" s="52">
        <v>468</v>
      </c>
      <c r="O36" s="15">
        <v>240</v>
      </c>
      <c r="P36" s="15">
        <v>156</v>
      </c>
      <c r="Q36" s="15"/>
      <c r="R36" s="15"/>
      <c r="S36" s="15"/>
      <c r="T36" s="15"/>
      <c r="U36" s="15"/>
      <c r="V36" s="44">
        <f t="shared" si="4"/>
        <v>3336</v>
      </c>
      <c r="W36" s="10">
        <f>E35-V36</f>
        <v>-2636</v>
      </c>
      <c r="X36" s="54"/>
      <c r="Y36" s="3" t="s">
        <v>139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25">
      <c r="A37" s="78" t="s">
        <v>122</v>
      </c>
      <c r="B37" s="45" t="s">
        <v>29</v>
      </c>
      <c r="C37" s="45" t="s">
        <v>92</v>
      </c>
      <c r="D37" s="39">
        <v>16000</v>
      </c>
      <c r="E37" s="10">
        <v>3500</v>
      </c>
      <c r="F37" s="10">
        <v>3500</v>
      </c>
      <c r="G37" s="10">
        <v>3500</v>
      </c>
      <c r="H37" s="10">
        <v>3500</v>
      </c>
      <c r="I37" s="10"/>
      <c r="J37" s="56"/>
      <c r="K37" s="15"/>
      <c r="L37" s="15">
        <v>5</v>
      </c>
      <c r="M37" s="15">
        <v>38</v>
      </c>
      <c r="N37" s="15"/>
      <c r="O37" s="15">
        <v>18</v>
      </c>
      <c r="P37" s="15"/>
      <c r="Q37" s="15"/>
      <c r="R37" s="15"/>
      <c r="S37" s="15"/>
      <c r="T37" s="15"/>
      <c r="U37" s="15"/>
      <c r="V37" s="44">
        <f t="shared" si="4"/>
        <v>61</v>
      </c>
      <c r="W37" s="10">
        <f>E36-V37</f>
        <v>469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107" t="s">
        <v>208</v>
      </c>
      <c r="B38" s="45" t="s">
        <v>182</v>
      </c>
      <c r="C38" s="45">
        <v>32131</v>
      </c>
      <c r="D38" s="39"/>
      <c r="E38" s="10">
        <v>500</v>
      </c>
      <c r="F38" s="10">
        <v>500</v>
      </c>
      <c r="G38" s="10">
        <v>500</v>
      </c>
      <c r="H38" s="10">
        <v>500</v>
      </c>
      <c r="I38" s="10"/>
      <c r="J38" s="56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44"/>
      <c r="W38" s="10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78" t="s">
        <v>0</v>
      </c>
      <c r="B39" s="45" t="s">
        <v>30</v>
      </c>
      <c r="C39" s="45" t="s">
        <v>93</v>
      </c>
      <c r="D39" s="39">
        <v>5000</v>
      </c>
      <c r="E39" s="10">
        <v>300</v>
      </c>
      <c r="F39" s="10">
        <v>300</v>
      </c>
      <c r="G39" s="10">
        <v>300</v>
      </c>
      <c r="H39" s="10">
        <v>300</v>
      </c>
      <c r="I39" s="10"/>
      <c r="J39" s="56"/>
      <c r="K39" s="15">
        <v>1500</v>
      </c>
      <c r="L39" s="15">
        <v>1200</v>
      </c>
      <c r="M39" s="15">
        <v>1160</v>
      </c>
      <c r="N39" s="15">
        <v>1040</v>
      </c>
      <c r="O39" s="15">
        <v>1140</v>
      </c>
      <c r="P39" s="15">
        <v>520</v>
      </c>
      <c r="Q39" s="15">
        <v>920</v>
      </c>
      <c r="R39" s="15"/>
      <c r="S39" s="15"/>
      <c r="T39" s="15"/>
      <c r="U39" s="15"/>
      <c r="V39" s="44">
        <f t="shared" si="4"/>
        <v>7480</v>
      </c>
      <c r="W39" s="10">
        <f>E37-V39</f>
        <v>-3980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107" t="s">
        <v>200</v>
      </c>
      <c r="B40" s="45" t="s">
        <v>183</v>
      </c>
      <c r="C40" s="45">
        <v>31212</v>
      </c>
      <c r="D40" s="39"/>
      <c r="E40" s="10">
        <v>1200</v>
      </c>
      <c r="F40" s="10">
        <v>700</v>
      </c>
      <c r="G40" s="10">
        <v>700</v>
      </c>
      <c r="H40" s="10">
        <v>700</v>
      </c>
      <c r="I40" s="10"/>
      <c r="J40" s="56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44"/>
      <c r="W40" s="1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5">
      <c r="A41" s="78" t="s">
        <v>123</v>
      </c>
      <c r="B41" s="45" t="s">
        <v>31</v>
      </c>
      <c r="C41" s="45" t="s">
        <v>94</v>
      </c>
      <c r="D41" s="39">
        <v>15000</v>
      </c>
      <c r="E41" s="10">
        <v>1500</v>
      </c>
      <c r="F41" s="10">
        <v>1500</v>
      </c>
      <c r="G41" s="10">
        <v>1500</v>
      </c>
      <c r="H41" s="10">
        <v>1500</v>
      </c>
      <c r="I41" s="10"/>
      <c r="J41" s="56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44">
        <f t="shared" si="4"/>
        <v>0</v>
      </c>
      <c r="W41" s="10">
        <f>E39-V41</f>
        <v>300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A42" s="78" t="s">
        <v>124</v>
      </c>
      <c r="B42" s="45" t="s">
        <v>32</v>
      </c>
      <c r="C42" s="45" t="s">
        <v>95</v>
      </c>
      <c r="D42" s="39">
        <v>10000</v>
      </c>
      <c r="E42" s="10">
        <v>550</v>
      </c>
      <c r="F42" s="10">
        <v>510</v>
      </c>
      <c r="G42" s="10">
        <v>510</v>
      </c>
      <c r="H42" s="10">
        <v>510</v>
      </c>
      <c r="I42" s="10"/>
      <c r="J42" s="56">
        <v>2512</v>
      </c>
      <c r="K42" s="15">
        <v>2198.69</v>
      </c>
      <c r="L42" s="15">
        <v>3356.08</v>
      </c>
      <c r="M42" s="15"/>
      <c r="N42" s="15">
        <v>1396.05</v>
      </c>
      <c r="O42" s="15">
        <v>1945.65</v>
      </c>
      <c r="P42" s="15"/>
      <c r="Q42" s="15"/>
      <c r="R42" s="15"/>
      <c r="S42" s="15"/>
      <c r="T42" s="15"/>
      <c r="U42" s="15"/>
      <c r="V42" s="44">
        <f t="shared" si="4"/>
        <v>11408.47</v>
      </c>
      <c r="W42" s="10">
        <f t="shared" ref="W42:W53" si="5">E41-V42</f>
        <v>-9908.4699999999993</v>
      </c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A43" s="78" t="s">
        <v>125</v>
      </c>
      <c r="B43" s="45" t="s">
        <v>33</v>
      </c>
      <c r="C43" s="45" t="s">
        <v>96</v>
      </c>
      <c r="D43" s="39">
        <v>3000</v>
      </c>
      <c r="E43" s="10">
        <v>1000</v>
      </c>
      <c r="F43" s="10">
        <v>1000</v>
      </c>
      <c r="G43" s="10">
        <v>1000</v>
      </c>
      <c r="H43" s="10">
        <v>1000</v>
      </c>
      <c r="I43" s="10"/>
      <c r="J43" s="56">
        <v>292.2</v>
      </c>
      <c r="K43" s="15">
        <v>3206.27</v>
      </c>
      <c r="L43" s="15">
        <v>2137.5100000000002</v>
      </c>
      <c r="M43" s="15">
        <v>1031</v>
      </c>
      <c r="N43" s="15"/>
      <c r="O43" s="15"/>
      <c r="P43" s="15"/>
      <c r="Q43" s="15"/>
      <c r="R43" s="15"/>
      <c r="S43" s="15"/>
      <c r="T43" s="15"/>
      <c r="U43" s="15"/>
      <c r="V43" s="44">
        <f t="shared" si="4"/>
        <v>6666.98</v>
      </c>
      <c r="W43" s="10">
        <f t="shared" si="5"/>
        <v>-6116.98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78" t="s">
        <v>126</v>
      </c>
      <c r="B44" s="45" t="s">
        <v>34</v>
      </c>
      <c r="C44" s="45" t="s">
        <v>97</v>
      </c>
      <c r="D44" s="39">
        <v>6000</v>
      </c>
      <c r="E44" s="10">
        <v>1400</v>
      </c>
      <c r="F44" s="10">
        <v>1400</v>
      </c>
      <c r="G44" s="10">
        <v>1400</v>
      </c>
      <c r="H44" s="10">
        <v>1400</v>
      </c>
      <c r="I44" s="10"/>
      <c r="J44" s="56"/>
      <c r="K44" s="15"/>
      <c r="L44" s="15">
        <v>575</v>
      </c>
      <c r="M44" s="15"/>
      <c r="N44" s="15"/>
      <c r="O44" s="15"/>
      <c r="P44" s="15"/>
      <c r="Q44" s="15"/>
      <c r="R44" s="15"/>
      <c r="S44" s="15"/>
      <c r="T44" s="15"/>
      <c r="U44" s="15"/>
      <c r="V44" s="44">
        <f t="shared" si="4"/>
        <v>575</v>
      </c>
      <c r="W44" s="10">
        <f t="shared" si="5"/>
        <v>425</v>
      </c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5">
      <c r="A45" s="78" t="s">
        <v>9</v>
      </c>
      <c r="B45" s="45" t="s">
        <v>35</v>
      </c>
      <c r="C45" s="45" t="s">
        <v>98</v>
      </c>
      <c r="D45" s="39">
        <v>15000</v>
      </c>
      <c r="E45" s="10">
        <v>5600</v>
      </c>
      <c r="F45" s="10">
        <v>5600</v>
      </c>
      <c r="G45" s="10">
        <v>5600</v>
      </c>
      <c r="H45" s="10">
        <v>5600</v>
      </c>
      <c r="I45" s="10"/>
      <c r="J45" s="56"/>
      <c r="K45" s="15"/>
      <c r="L45" s="15">
        <v>654.5</v>
      </c>
      <c r="M45" s="15">
        <v>3969.64</v>
      </c>
      <c r="N45" s="15">
        <v>4899.3999999999996</v>
      </c>
      <c r="O45" s="15">
        <v>5370</v>
      </c>
      <c r="P45" s="15">
        <v>1314.4</v>
      </c>
      <c r="Q45" s="15"/>
      <c r="R45" s="15"/>
      <c r="S45" s="15"/>
      <c r="T45" s="15"/>
      <c r="U45" s="15"/>
      <c r="V45" s="44">
        <f t="shared" si="4"/>
        <v>16207.939999999999</v>
      </c>
      <c r="W45" s="10">
        <f t="shared" si="5"/>
        <v>-14807.939999999999</v>
      </c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A46" s="78" t="s">
        <v>36</v>
      </c>
      <c r="B46" s="45" t="s">
        <v>37</v>
      </c>
      <c r="C46" s="45" t="s">
        <v>99</v>
      </c>
      <c r="D46" s="39">
        <v>5000</v>
      </c>
      <c r="E46" s="10">
        <v>200</v>
      </c>
      <c r="F46" s="10">
        <v>200</v>
      </c>
      <c r="G46" s="10">
        <v>200</v>
      </c>
      <c r="H46" s="10">
        <v>200</v>
      </c>
      <c r="I46" s="10"/>
      <c r="J46" s="56"/>
      <c r="K46" s="15">
        <v>3050.13</v>
      </c>
      <c r="L46" s="15">
        <v>2201.16</v>
      </c>
      <c r="M46" s="15">
        <v>1411.59</v>
      </c>
      <c r="N46" s="15">
        <v>1430.07</v>
      </c>
      <c r="O46" s="15">
        <v>1362.81</v>
      </c>
      <c r="P46" s="15">
        <v>588.21</v>
      </c>
      <c r="Q46" s="15"/>
      <c r="R46" s="15"/>
      <c r="S46" s="15"/>
      <c r="T46" s="15"/>
      <c r="U46" s="15"/>
      <c r="V46" s="44">
        <f t="shared" si="4"/>
        <v>10043.970000000001</v>
      </c>
      <c r="W46" s="10">
        <f t="shared" si="5"/>
        <v>-4443.9700000000012</v>
      </c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A47" s="78" t="s">
        <v>127</v>
      </c>
      <c r="B47" s="45" t="s">
        <v>38</v>
      </c>
      <c r="C47" s="45" t="s">
        <v>100</v>
      </c>
      <c r="D47" s="39">
        <v>15000</v>
      </c>
      <c r="E47" s="10">
        <v>200</v>
      </c>
      <c r="F47" s="10">
        <v>200</v>
      </c>
      <c r="G47" s="10">
        <v>200</v>
      </c>
      <c r="H47" s="10">
        <v>200</v>
      </c>
      <c r="I47" s="10"/>
      <c r="J47" s="56"/>
      <c r="K47" s="15">
        <v>1794.93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44">
        <f t="shared" si="4"/>
        <v>1794.93</v>
      </c>
      <c r="W47" s="10">
        <f t="shared" si="5"/>
        <v>-1594.93</v>
      </c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A48" s="78" t="s">
        <v>128</v>
      </c>
      <c r="B48" s="45" t="s">
        <v>39</v>
      </c>
      <c r="C48" s="45" t="s">
        <v>101</v>
      </c>
      <c r="D48" s="39">
        <v>5000</v>
      </c>
      <c r="E48" s="10">
        <v>800</v>
      </c>
      <c r="F48" s="10">
        <v>1000</v>
      </c>
      <c r="G48" s="10">
        <v>1000</v>
      </c>
      <c r="H48" s="10">
        <v>1000</v>
      </c>
      <c r="I48" s="10"/>
      <c r="J48" s="56"/>
      <c r="K48" s="15"/>
      <c r="L48" s="15">
        <v>749</v>
      </c>
      <c r="M48" s="15">
        <v>763</v>
      </c>
      <c r="N48" s="15"/>
      <c r="O48" s="15"/>
      <c r="P48" s="15">
        <v>128</v>
      </c>
      <c r="Q48" s="15"/>
      <c r="R48" s="15"/>
      <c r="S48" s="15"/>
      <c r="T48" s="15"/>
      <c r="U48" s="15"/>
      <c r="V48" s="44">
        <f t="shared" si="4"/>
        <v>1640</v>
      </c>
      <c r="W48" s="10">
        <f t="shared" si="5"/>
        <v>-1440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3" x14ac:dyDescent="0.25">
      <c r="A49" s="78" t="s">
        <v>1</v>
      </c>
      <c r="B49" s="45" t="s">
        <v>40</v>
      </c>
      <c r="C49" s="45" t="s">
        <v>102</v>
      </c>
      <c r="D49" s="39">
        <v>13000</v>
      </c>
      <c r="E49" s="10">
        <v>1500</v>
      </c>
      <c r="F49" s="10">
        <v>1500</v>
      </c>
      <c r="G49" s="10">
        <v>1500</v>
      </c>
      <c r="H49" s="10">
        <v>1500</v>
      </c>
      <c r="I49" s="10"/>
      <c r="J49" s="56"/>
      <c r="K49" s="15">
        <v>4875</v>
      </c>
      <c r="L49" s="15"/>
      <c r="M49" s="15"/>
      <c r="N49" s="15">
        <v>15562.5</v>
      </c>
      <c r="O49" s="15"/>
      <c r="P49" s="15"/>
      <c r="Q49" s="15"/>
      <c r="R49" s="15"/>
      <c r="S49" s="15"/>
      <c r="T49" s="15"/>
      <c r="U49" s="15"/>
      <c r="V49" s="44">
        <f t="shared" si="4"/>
        <v>20437.5</v>
      </c>
      <c r="W49" s="10">
        <f t="shared" si="5"/>
        <v>-19637.5</v>
      </c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3" x14ac:dyDescent="0.25">
      <c r="A50" s="78" t="s">
        <v>2</v>
      </c>
      <c r="B50" s="45" t="s">
        <v>41</v>
      </c>
      <c r="C50" s="45" t="s">
        <v>103</v>
      </c>
      <c r="D50" s="39">
        <v>2000</v>
      </c>
      <c r="E50" s="10">
        <v>120</v>
      </c>
      <c r="F50" s="10">
        <v>120</v>
      </c>
      <c r="G50" s="10">
        <v>120</v>
      </c>
      <c r="H50" s="10">
        <v>120</v>
      </c>
      <c r="I50" s="10"/>
      <c r="J50" s="56"/>
      <c r="K50" s="15">
        <v>1132.1600000000001</v>
      </c>
      <c r="L50" s="15">
        <v>1171.0999999999999</v>
      </c>
      <c r="M50" s="15">
        <v>1252.76</v>
      </c>
      <c r="N50" s="15">
        <v>1239.01</v>
      </c>
      <c r="O50" s="15">
        <v>1394.78</v>
      </c>
      <c r="P50" s="15"/>
      <c r="Q50" s="15"/>
      <c r="R50" s="15"/>
      <c r="S50" s="15"/>
      <c r="T50" s="15"/>
      <c r="U50" s="15"/>
      <c r="V50" s="44">
        <f t="shared" si="4"/>
        <v>6189.81</v>
      </c>
      <c r="W50" s="10">
        <f t="shared" si="5"/>
        <v>-4689.8100000000004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3" x14ac:dyDescent="0.25">
      <c r="A51" s="78" t="s">
        <v>141</v>
      </c>
      <c r="B51" s="45" t="s">
        <v>140</v>
      </c>
      <c r="C51" s="45">
        <v>32314</v>
      </c>
      <c r="D51" s="39">
        <v>0</v>
      </c>
      <c r="E51" s="10">
        <v>120</v>
      </c>
      <c r="F51" s="10">
        <v>120</v>
      </c>
      <c r="G51" s="10">
        <v>120</v>
      </c>
      <c r="H51" s="10">
        <v>120</v>
      </c>
      <c r="I51" s="10"/>
      <c r="J51" s="56"/>
      <c r="K51" s="15">
        <v>74.900000000000006</v>
      </c>
      <c r="L51" s="15">
        <v>46.9</v>
      </c>
      <c r="M51" s="15">
        <v>27.6</v>
      </c>
      <c r="N51" s="15">
        <v>50.4</v>
      </c>
      <c r="O51" s="15">
        <v>3.1</v>
      </c>
      <c r="P51" s="15"/>
      <c r="Q51" s="15"/>
      <c r="R51" s="15"/>
      <c r="S51" s="15"/>
      <c r="T51" s="15"/>
      <c r="U51" s="15"/>
      <c r="V51" s="44">
        <f t="shared" si="4"/>
        <v>202.9</v>
      </c>
      <c r="W51" s="10">
        <f t="shared" si="5"/>
        <v>-82.9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3" x14ac:dyDescent="0.25">
      <c r="A52" s="78" t="s">
        <v>129</v>
      </c>
      <c r="B52" s="45" t="s">
        <v>75</v>
      </c>
      <c r="C52" s="45" t="s">
        <v>104</v>
      </c>
      <c r="D52" s="39">
        <v>20000</v>
      </c>
      <c r="E52" s="10">
        <v>2000</v>
      </c>
      <c r="F52" s="10">
        <v>2000</v>
      </c>
      <c r="G52" s="10">
        <v>2000</v>
      </c>
      <c r="H52" s="10">
        <v>2000</v>
      </c>
      <c r="I52" s="10"/>
      <c r="J52" s="56"/>
      <c r="K52" s="15"/>
      <c r="L52" s="15"/>
      <c r="M52" s="15"/>
      <c r="N52" s="15">
        <v>2400</v>
      </c>
      <c r="O52" s="15"/>
      <c r="P52" s="15"/>
      <c r="Q52" s="15"/>
      <c r="R52" s="15"/>
      <c r="S52" s="15"/>
      <c r="T52" s="15"/>
      <c r="U52" s="15"/>
      <c r="V52" s="44">
        <f t="shared" si="4"/>
        <v>2400</v>
      </c>
      <c r="W52" s="10">
        <f t="shared" si="5"/>
        <v>-2280</v>
      </c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3" x14ac:dyDescent="0.25">
      <c r="A53" s="78" t="s">
        <v>148</v>
      </c>
      <c r="B53" s="45" t="s">
        <v>149</v>
      </c>
      <c r="C53" s="45">
        <v>32321</v>
      </c>
      <c r="D53" s="39">
        <v>20000</v>
      </c>
      <c r="E53" s="10">
        <v>10000</v>
      </c>
      <c r="F53" s="10">
        <v>30000</v>
      </c>
      <c r="G53" s="10">
        <v>30000</v>
      </c>
      <c r="H53" s="10">
        <v>30000</v>
      </c>
      <c r="I53" s="10"/>
      <c r="J53" s="56">
        <v>12172.5</v>
      </c>
      <c r="K53" s="15">
        <v>500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44">
        <f t="shared" si="4"/>
        <v>12672.5</v>
      </c>
      <c r="W53" s="10">
        <f t="shared" si="5"/>
        <v>-10672.5</v>
      </c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3" x14ac:dyDescent="0.25">
      <c r="A54" s="78" t="s">
        <v>14</v>
      </c>
      <c r="B54" s="45" t="s">
        <v>42</v>
      </c>
      <c r="C54" s="45" t="s">
        <v>105</v>
      </c>
      <c r="D54" s="39">
        <v>5000</v>
      </c>
      <c r="E54" s="10">
        <v>250</v>
      </c>
      <c r="F54" s="10">
        <v>250</v>
      </c>
      <c r="G54" s="10">
        <v>250</v>
      </c>
      <c r="H54" s="10">
        <v>250</v>
      </c>
      <c r="I54" s="10"/>
      <c r="J54" s="56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44"/>
      <c r="W54" s="10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3" x14ac:dyDescent="0.25">
      <c r="A55" s="78" t="s">
        <v>3</v>
      </c>
      <c r="B55" s="45" t="s">
        <v>43</v>
      </c>
      <c r="C55" s="45" t="s">
        <v>106</v>
      </c>
      <c r="D55" s="39">
        <v>6000</v>
      </c>
      <c r="E55" s="10">
        <v>700</v>
      </c>
      <c r="F55" s="10">
        <v>700</v>
      </c>
      <c r="G55" s="10">
        <v>700</v>
      </c>
      <c r="H55" s="10">
        <v>700</v>
      </c>
      <c r="I55" s="10"/>
      <c r="J55" s="56">
        <v>80</v>
      </c>
      <c r="K55" s="15">
        <v>80</v>
      </c>
      <c r="L55" s="15">
        <v>80</v>
      </c>
      <c r="M55" s="15">
        <v>80</v>
      </c>
      <c r="N55" s="15">
        <v>80</v>
      </c>
      <c r="O55" s="15">
        <v>80</v>
      </c>
      <c r="P55" s="15">
        <v>80</v>
      </c>
      <c r="Q55" s="15"/>
      <c r="R55" s="15"/>
      <c r="S55" s="15"/>
      <c r="T55" s="15"/>
      <c r="U55" s="15"/>
      <c r="V55" s="44">
        <f t="shared" si="4"/>
        <v>560</v>
      </c>
      <c r="W55" s="10">
        <f>E54-V55</f>
        <v>-310</v>
      </c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3" x14ac:dyDescent="0.25">
      <c r="A56" s="78" t="s">
        <v>10</v>
      </c>
      <c r="B56" s="45" t="s">
        <v>44</v>
      </c>
      <c r="C56" s="45" t="s">
        <v>107</v>
      </c>
      <c r="D56" s="39">
        <v>1500</v>
      </c>
      <c r="E56" s="10">
        <v>800</v>
      </c>
      <c r="F56" s="10">
        <v>500</v>
      </c>
      <c r="G56" s="10">
        <v>500</v>
      </c>
      <c r="H56" s="10">
        <v>500</v>
      </c>
      <c r="I56" s="10"/>
      <c r="J56" s="56">
        <v>452.09</v>
      </c>
      <c r="K56" s="15">
        <v>452.82</v>
      </c>
      <c r="L56" s="15"/>
      <c r="M56" s="15"/>
      <c r="N56" s="15"/>
      <c r="O56" s="15">
        <v>2362.5</v>
      </c>
      <c r="P56" s="15"/>
      <c r="Q56" s="15"/>
      <c r="R56" s="15"/>
      <c r="S56" s="15"/>
      <c r="T56" s="15"/>
      <c r="U56" s="15"/>
      <c r="V56" s="44">
        <f t="shared" si="4"/>
        <v>3267.41</v>
      </c>
      <c r="W56" s="10">
        <f>E55-V56</f>
        <v>-2567.41</v>
      </c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3" x14ac:dyDescent="0.25">
      <c r="A57" s="78" t="s">
        <v>22</v>
      </c>
      <c r="B57" s="45" t="s">
        <v>45</v>
      </c>
      <c r="C57" s="45" t="s">
        <v>108</v>
      </c>
      <c r="D57" s="39">
        <v>2600</v>
      </c>
      <c r="E57" s="10">
        <v>700</v>
      </c>
      <c r="F57" s="10">
        <v>400</v>
      </c>
      <c r="G57" s="10">
        <v>400</v>
      </c>
      <c r="H57" s="10">
        <v>400</v>
      </c>
      <c r="I57" s="10"/>
      <c r="J57" s="56"/>
      <c r="K57" s="15">
        <v>54.25</v>
      </c>
      <c r="L57" s="15">
        <v>70.599999999999994</v>
      </c>
      <c r="M57" s="15">
        <v>70.599999999999994</v>
      </c>
      <c r="N57" s="15">
        <v>70.599999999999994</v>
      </c>
      <c r="O57" s="15">
        <v>54.22</v>
      </c>
      <c r="P57" s="15">
        <v>54.27</v>
      </c>
      <c r="Q57" s="15"/>
      <c r="R57" s="15"/>
      <c r="S57" s="15"/>
      <c r="T57" s="15"/>
      <c r="U57" s="15"/>
      <c r="V57" s="44">
        <f t="shared" si="4"/>
        <v>374.53999999999996</v>
      </c>
      <c r="W57" s="10">
        <f>E56-V57</f>
        <v>425.46000000000004</v>
      </c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3" x14ac:dyDescent="0.25">
      <c r="A58" s="78" t="s">
        <v>18</v>
      </c>
      <c r="B58" s="45" t="s">
        <v>46</v>
      </c>
      <c r="C58" s="45" t="s">
        <v>109</v>
      </c>
      <c r="D58" s="39">
        <v>3000</v>
      </c>
      <c r="E58" s="10">
        <v>200</v>
      </c>
      <c r="F58" s="10">
        <v>200</v>
      </c>
      <c r="G58" s="10">
        <v>200</v>
      </c>
      <c r="H58" s="10">
        <v>200</v>
      </c>
      <c r="I58" s="10"/>
      <c r="J58" s="56"/>
      <c r="K58" s="15">
        <v>533.47</v>
      </c>
      <c r="L58" s="15">
        <v>533.47</v>
      </c>
      <c r="M58" s="15">
        <v>423.44</v>
      </c>
      <c r="N58" s="15">
        <v>423.44</v>
      </c>
      <c r="O58" s="15">
        <v>423.44</v>
      </c>
      <c r="P58" s="15">
        <v>423.44</v>
      </c>
      <c r="Q58" s="15"/>
      <c r="R58" s="15"/>
      <c r="S58" s="15"/>
      <c r="T58" s="15"/>
      <c r="U58" s="15"/>
      <c r="V58" s="44">
        <f t="shared" si="4"/>
        <v>2760.7000000000003</v>
      </c>
      <c r="W58" s="10">
        <f>E57-V58</f>
        <v>-2060.7000000000003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3" x14ac:dyDescent="0.25">
      <c r="A59" s="78" t="s">
        <v>130</v>
      </c>
      <c r="B59" s="45" t="s">
        <v>47</v>
      </c>
      <c r="C59" s="45" t="s">
        <v>110</v>
      </c>
      <c r="D59" s="39">
        <v>3000</v>
      </c>
      <c r="E59" s="10">
        <v>100</v>
      </c>
      <c r="F59" s="10">
        <v>1600</v>
      </c>
      <c r="G59" s="10">
        <v>1600</v>
      </c>
      <c r="H59" s="10">
        <v>1600</v>
      </c>
      <c r="I59" s="10"/>
      <c r="J59" s="56"/>
      <c r="K59" s="15">
        <v>59.01</v>
      </c>
      <c r="L59" s="15">
        <v>59.01</v>
      </c>
      <c r="M59" s="15">
        <v>59.01</v>
      </c>
      <c r="N59" s="15">
        <v>59.01</v>
      </c>
      <c r="O59" s="15">
        <v>59.01</v>
      </c>
      <c r="P59" s="15"/>
      <c r="Q59" s="15"/>
      <c r="R59" s="15"/>
      <c r="S59" s="15"/>
      <c r="T59" s="15"/>
      <c r="U59" s="15"/>
      <c r="V59" s="44">
        <f t="shared" si="4"/>
        <v>295.05</v>
      </c>
      <c r="W59" s="10">
        <f>E58-V59</f>
        <v>-95.050000000000011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3" x14ac:dyDescent="0.25">
      <c r="A60" s="107" t="s">
        <v>169</v>
      </c>
      <c r="B60" s="45" t="s">
        <v>172</v>
      </c>
      <c r="C60" s="45">
        <v>32361</v>
      </c>
      <c r="D60" s="39">
        <v>15000</v>
      </c>
      <c r="E60" s="10">
        <v>750</v>
      </c>
      <c r="F60" s="10">
        <v>0</v>
      </c>
      <c r="G60" s="10">
        <v>0</v>
      </c>
      <c r="H60" s="10">
        <v>0</v>
      </c>
      <c r="I60" s="10"/>
      <c r="J60" s="5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44"/>
      <c r="W60" s="10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3" x14ac:dyDescent="0.25">
      <c r="A61" s="78" t="s">
        <v>174</v>
      </c>
      <c r="B61" s="45" t="s">
        <v>48</v>
      </c>
      <c r="C61" s="45" t="s">
        <v>111</v>
      </c>
      <c r="D61" s="39">
        <v>15000</v>
      </c>
      <c r="E61" s="10">
        <v>700</v>
      </c>
      <c r="F61" s="10">
        <v>700</v>
      </c>
      <c r="G61" s="10">
        <v>700</v>
      </c>
      <c r="H61" s="10">
        <v>700</v>
      </c>
      <c r="I61" s="10"/>
      <c r="J61" s="56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44">
        <f t="shared" si="4"/>
        <v>0</v>
      </c>
      <c r="W61" s="10">
        <f>E59-V61</f>
        <v>100</v>
      </c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3" x14ac:dyDescent="0.25">
      <c r="A62" s="78" t="s">
        <v>62</v>
      </c>
      <c r="B62" s="45" t="s">
        <v>63</v>
      </c>
      <c r="C62" s="45" t="s">
        <v>112</v>
      </c>
      <c r="D62" s="39">
        <v>12000</v>
      </c>
      <c r="E62" s="10">
        <v>660</v>
      </c>
      <c r="F62" s="10">
        <v>660</v>
      </c>
      <c r="G62" s="10">
        <v>660</v>
      </c>
      <c r="H62" s="10">
        <v>660</v>
      </c>
      <c r="I62" s="10"/>
      <c r="J62" s="56"/>
      <c r="K62" s="15">
        <v>9280</v>
      </c>
      <c r="L62" s="15">
        <v>5610</v>
      </c>
      <c r="M62" s="15"/>
      <c r="N62" s="15">
        <v>7690</v>
      </c>
      <c r="O62" s="15"/>
      <c r="P62" s="15">
        <v>30.91</v>
      </c>
      <c r="Q62" s="15"/>
      <c r="R62" s="15"/>
      <c r="S62" s="15"/>
      <c r="T62" s="15"/>
      <c r="U62" s="15"/>
      <c r="V62" s="44">
        <f t="shared" si="4"/>
        <v>22610.91</v>
      </c>
      <c r="W62" s="10">
        <f t="shared" ref="W62:W69" si="6">E61-V62</f>
        <v>-21910.91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3" x14ac:dyDescent="0.25">
      <c r="A63" s="78" t="s">
        <v>19</v>
      </c>
      <c r="B63" s="45" t="s">
        <v>49</v>
      </c>
      <c r="C63" s="45" t="s">
        <v>113</v>
      </c>
      <c r="D63" s="39">
        <v>150000</v>
      </c>
      <c r="E63" s="10">
        <v>66013.960000000006</v>
      </c>
      <c r="F63" s="10">
        <v>64140</v>
      </c>
      <c r="G63" s="10">
        <v>64140</v>
      </c>
      <c r="H63" s="10">
        <v>64140</v>
      </c>
      <c r="I63" s="10"/>
      <c r="J63" s="56"/>
      <c r="K63" s="15"/>
      <c r="L63" s="15">
        <v>5512.77</v>
      </c>
      <c r="M63" s="15">
        <v>5512.77</v>
      </c>
      <c r="N63" s="15"/>
      <c r="O63" s="15"/>
      <c r="P63" s="15"/>
      <c r="Q63" s="15"/>
      <c r="R63" s="15"/>
      <c r="S63" s="15"/>
      <c r="T63" s="15"/>
      <c r="U63" s="15"/>
      <c r="V63" s="44">
        <f t="shared" si="4"/>
        <v>11025.54</v>
      </c>
      <c r="W63" s="10">
        <f t="shared" si="6"/>
        <v>-10365.540000000001</v>
      </c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x14ac:dyDescent="0.25">
      <c r="A64" s="78" t="s">
        <v>15</v>
      </c>
      <c r="B64" s="45" t="s">
        <v>50</v>
      </c>
      <c r="C64" s="45" t="s">
        <v>114</v>
      </c>
      <c r="D64" s="39">
        <v>25000</v>
      </c>
      <c r="E64" s="10">
        <v>2000</v>
      </c>
      <c r="F64" s="10">
        <v>1000</v>
      </c>
      <c r="G64" s="10">
        <v>1000</v>
      </c>
      <c r="H64" s="10">
        <v>1000</v>
      </c>
      <c r="I64" s="10"/>
      <c r="J64" s="56"/>
      <c r="K64" s="15">
        <v>49335.79</v>
      </c>
      <c r="L64" s="15">
        <v>32311.7</v>
      </c>
      <c r="M64" s="15">
        <v>54821.15</v>
      </c>
      <c r="N64" s="15">
        <v>31062.080000000002</v>
      </c>
      <c r="O64" s="15">
        <v>12723.43</v>
      </c>
      <c r="P64" s="15">
        <v>13632.25</v>
      </c>
      <c r="Q64" s="15">
        <v>7789.87</v>
      </c>
      <c r="R64" s="15"/>
      <c r="S64" s="15"/>
      <c r="T64" s="15"/>
      <c r="U64" s="15"/>
      <c r="V64" s="44">
        <f t="shared" si="4"/>
        <v>201676.27000000002</v>
      </c>
      <c r="W64" s="10">
        <f t="shared" si="6"/>
        <v>-135662.31</v>
      </c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8" x14ac:dyDescent="0.25">
      <c r="A65" s="78" t="s">
        <v>16</v>
      </c>
      <c r="B65" s="45" t="s">
        <v>51</v>
      </c>
      <c r="C65" s="45" t="s">
        <v>115</v>
      </c>
      <c r="D65" s="39">
        <v>2000</v>
      </c>
      <c r="E65" s="10">
        <v>5000</v>
      </c>
      <c r="F65" s="10">
        <v>5000</v>
      </c>
      <c r="G65" s="10">
        <v>5000</v>
      </c>
      <c r="H65" s="10">
        <v>5000</v>
      </c>
      <c r="I65" s="10"/>
      <c r="J65" s="56">
        <v>270</v>
      </c>
      <c r="K65" s="15"/>
      <c r="L65" s="15"/>
      <c r="M65" s="15">
        <v>6100</v>
      </c>
      <c r="N65" s="15">
        <v>2000</v>
      </c>
      <c r="O65" s="15">
        <v>186.25</v>
      </c>
      <c r="P65" s="15">
        <v>186.25</v>
      </c>
      <c r="Q65" s="15"/>
      <c r="R65" s="15"/>
      <c r="S65" s="15"/>
      <c r="T65" s="15"/>
      <c r="U65" s="15"/>
      <c r="V65" s="44">
        <f t="shared" si="4"/>
        <v>8742.5</v>
      </c>
      <c r="W65" s="10">
        <f t="shared" si="6"/>
        <v>-6742.5</v>
      </c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8" x14ac:dyDescent="0.25">
      <c r="A66" s="78" t="s">
        <v>56</v>
      </c>
      <c r="B66" s="45" t="s">
        <v>52</v>
      </c>
      <c r="C66" s="45" t="s">
        <v>116</v>
      </c>
      <c r="D66" s="39">
        <v>8000</v>
      </c>
      <c r="E66" s="10">
        <v>600</v>
      </c>
      <c r="F66" s="10">
        <v>600</v>
      </c>
      <c r="G66" s="10">
        <v>600</v>
      </c>
      <c r="H66" s="10">
        <v>600</v>
      </c>
      <c r="I66" s="10"/>
      <c r="J66" s="56"/>
      <c r="K66" s="15"/>
      <c r="L66" s="15"/>
      <c r="M66" s="15"/>
      <c r="N66" s="15"/>
      <c r="O66" s="15">
        <v>1875</v>
      </c>
      <c r="P66" s="15"/>
      <c r="Q66" s="15"/>
      <c r="R66" s="15"/>
      <c r="S66" s="15"/>
      <c r="T66" s="15"/>
      <c r="U66" s="15"/>
      <c r="V66" s="44">
        <f t="shared" si="4"/>
        <v>1875</v>
      </c>
      <c r="W66" s="10">
        <f t="shared" si="6"/>
        <v>3125</v>
      </c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8" x14ac:dyDescent="0.25">
      <c r="A67" s="78" t="s">
        <v>17</v>
      </c>
      <c r="B67" s="45" t="s">
        <v>53</v>
      </c>
      <c r="C67" s="45" t="s">
        <v>117</v>
      </c>
      <c r="D67" s="39">
        <v>3000</v>
      </c>
      <c r="E67" s="10">
        <v>5137</v>
      </c>
      <c r="F67" s="10">
        <v>5000</v>
      </c>
      <c r="G67" s="10">
        <v>5000</v>
      </c>
      <c r="H67" s="10">
        <v>5000</v>
      </c>
      <c r="I67" s="10"/>
      <c r="J67" s="56">
        <v>100</v>
      </c>
      <c r="K67" s="15"/>
      <c r="L67" s="15"/>
      <c r="M67" s="15">
        <v>1116</v>
      </c>
      <c r="N67" s="15"/>
      <c r="O67" s="15"/>
      <c r="P67" s="15"/>
      <c r="Q67" s="15"/>
      <c r="R67" s="15"/>
      <c r="S67" s="15"/>
      <c r="T67" s="15"/>
      <c r="U67" s="15"/>
      <c r="V67" s="44">
        <f t="shared" si="4"/>
        <v>1216</v>
      </c>
      <c r="W67" s="10">
        <f t="shared" si="6"/>
        <v>-616</v>
      </c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00"/>
    </row>
    <row r="68" spans="1:48" x14ac:dyDescent="0.25">
      <c r="A68" s="78" t="s">
        <v>131</v>
      </c>
      <c r="B68" s="45" t="s">
        <v>78</v>
      </c>
      <c r="C68" s="45" t="s">
        <v>118</v>
      </c>
      <c r="D68" s="39">
        <v>2000</v>
      </c>
      <c r="E68" s="10">
        <v>300</v>
      </c>
      <c r="F68" s="10">
        <v>300</v>
      </c>
      <c r="G68" s="10">
        <v>300</v>
      </c>
      <c r="H68" s="10">
        <v>300</v>
      </c>
      <c r="I68" s="10"/>
      <c r="J68" s="56"/>
      <c r="K68" s="15"/>
      <c r="L68" s="15"/>
      <c r="M68" s="15">
        <v>262.5</v>
      </c>
      <c r="N68" s="15"/>
      <c r="O68" s="15">
        <v>968.75</v>
      </c>
      <c r="P68" s="15"/>
      <c r="Q68" s="15"/>
      <c r="R68" s="15"/>
      <c r="S68" s="15"/>
      <c r="T68" s="15"/>
      <c r="U68" s="15"/>
      <c r="V68" s="44">
        <f t="shared" si="4"/>
        <v>1231.25</v>
      </c>
      <c r="W68" s="10">
        <f t="shared" si="6"/>
        <v>3905.75</v>
      </c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8" x14ac:dyDescent="0.25">
      <c r="A69" s="78" t="s">
        <v>150</v>
      </c>
      <c r="B69" s="45" t="s">
        <v>151</v>
      </c>
      <c r="C69" s="45">
        <v>32923</v>
      </c>
      <c r="D69" s="39"/>
      <c r="E69" s="10">
        <v>350</v>
      </c>
      <c r="F69" s="10">
        <v>250</v>
      </c>
      <c r="G69" s="10">
        <v>250</v>
      </c>
      <c r="H69" s="10">
        <v>250</v>
      </c>
      <c r="I69" s="10"/>
      <c r="J69" s="56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44">
        <f t="shared" si="4"/>
        <v>0</v>
      </c>
      <c r="W69" s="10">
        <f t="shared" si="6"/>
        <v>300</v>
      </c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8" x14ac:dyDescent="0.25">
      <c r="A70" s="78" t="s">
        <v>8</v>
      </c>
      <c r="B70" s="45" t="s">
        <v>54</v>
      </c>
      <c r="C70" s="45" t="s">
        <v>119</v>
      </c>
      <c r="D70" s="39">
        <v>7000</v>
      </c>
      <c r="E70" s="10">
        <v>1000</v>
      </c>
      <c r="F70" s="10">
        <v>1000</v>
      </c>
      <c r="G70" s="10">
        <v>1000</v>
      </c>
      <c r="H70" s="10">
        <v>1000</v>
      </c>
      <c r="I70" s="10"/>
      <c r="J70" s="56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44"/>
      <c r="W70" s="1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8" x14ac:dyDescent="0.25">
      <c r="A71" s="78" t="s">
        <v>4</v>
      </c>
      <c r="B71" s="45" t="s">
        <v>55</v>
      </c>
      <c r="C71" s="45" t="s">
        <v>120</v>
      </c>
      <c r="D71" s="39">
        <v>4000</v>
      </c>
      <c r="E71" s="10">
        <v>150</v>
      </c>
      <c r="F71" s="10">
        <v>150</v>
      </c>
      <c r="G71" s="10">
        <v>150</v>
      </c>
      <c r="H71" s="10">
        <v>150</v>
      </c>
      <c r="I71" s="10"/>
      <c r="J71" s="56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44"/>
      <c r="W71" s="10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8" x14ac:dyDescent="0.25">
      <c r="A72" s="78" t="s">
        <v>167</v>
      </c>
      <c r="B72" s="45" t="s">
        <v>168</v>
      </c>
      <c r="C72" s="45">
        <v>32953</v>
      </c>
      <c r="D72" s="39"/>
      <c r="E72" s="10">
        <v>300</v>
      </c>
      <c r="F72" s="10">
        <v>500</v>
      </c>
      <c r="G72" s="10">
        <v>500</v>
      </c>
      <c r="H72" s="10">
        <v>500</v>
      </c>
      <c r="I72" s="10"/>
      <c r="J72" s="5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44"/>
      <c r="W72" s="10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8" x14ac:dyDescent="0.25">
      <c r="A73" s="78" t="s">
        <v>164</v>
      </c>
      <c r="B73" s="45" t="s">
        <v>165</v>
      </c>
      <c r="C73" s="45">
        <v>32911</v>
      </c>
      <c r="D73" s="39">
        <v>4000</v>
      </c>
      <c r="E73" s="10">
        <v>3500</v>
      </c>
      <c r="F73" s="10">
        <v>3500</v>
      </c>
      <c r="G73" s="10">
        <v>3500</v>
      </c>
      <c r="H73" s="10">
        <v>3500</v>
      </c>
      <c r="I73" s="10"/>
      <c r="J73" s="56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44"/>
      <c r="W73" s="10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8" x14ac:dyDescent="0.25">
      <c r="A74" s="78" t="s">
        <v>159</v>
      </c>
      <c r="B74" s="45" t="s">
        <v>163</v>
      </c>
      <c r="C74" s="45">
        <v>32999</v>
      </c>
      <c r="D74" s="39">
        <v>4000</v>
      </c>
      <c r="E74" s="10">
        <v>4000</v>
      </c>
      <c r="F74" s="10">
        <v>4000</v>
      </c>
      <c r="G74" s="10">
        <v>4000</v>
      </c>
      <c r="H74" s="10">
        <v>4000</v>
      </c>
      <c r="I74" s="10"/>
      <c r="J74" s="5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44"/>
      <c r="W74" s="10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8" x14ac:dyDescent="0.25">
      <c r="A75" s="78" t="s">
        <v>173</v>
      </c>
      <c r="B75" s="45" t="s">
        <v>177</v>
      </c>
      <c r="C75" s="45">
        <v>41241</v>
      </c>
      <c r="D75" s="39">
        <v>4000</v>
      </c>
      <c r="E75" s="10">
        <v>6561.04</v>
      </c>
      <c r="F75" s="10">
        <v>2000</v>
      </c>
      <c r="G75" s="10">
        <v>2000</v>
      </c>
      <c r="H75" s="10">
        <v>2000</v>
      </c>
      <c r="I75" s="10"/>
      <c r="J75" s="56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44"/>
      <c r="W75" s="10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V75" s="101"/>
    </row>
    <row r="76" spans="1:48" x14ac:dyDescent="0.25">
      <c r="A76" s="80" t="s">
        <v>136</v>
      </c>
      <c r="B76" s="46" t="s">
        <v>132</v>
      </c>
      <c r="C76" s="46" t="s">
        <v>133</v>
      </c>
      <c r="D76" s="47">
        <f>D77+E79</f>
        <v>400</v>
      </c>
      <c r="E76" s="47"/>
      <c r="F76" s="47"/>
      <c r="G76" s="47"/>
      <c r="H76" s="47"/>
      <c r="I76" s="10"/>
      <c r="J76" s="56"/>
      <c r="K76" s="15"/>
      <c r="L76" s="15"/>
      <c r="M76" s="15"/>
      <c r="N76" s="59"/>
      <c r="O76" s="15"/>
      <c r="P76" s="15"/>
      <c r="Q76" s="15"/>
      <c r="R76" s="15"/>
      <c r="S76" s="15"/>
      <c r="T76" s="15"/>
      <c r="U76" s="15"/>
      <c r="V76" s="44"/>
      <c r="W76" s="10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8" x14ac:dyDescent="0.25">
      <c r="A77" s="81" t="s">
        <v>137</v>
      </c>
      <c r="B77" s="48" t="s">
        <v>134</v>
      </c>
      <c r="C77" s="48"/>
      <c r="D77" s="49">
        <f>D78</f>
        <v>0</v>
      </c>
      <c r="E77" s="92">
        <v>4000</v>
      </c>
      <c r="F77" s="92">
        <v>3000</v>
      </c>
      <c r="G77" s="92">
        <v>3000</v>
      </c>
      <c r="H77" s="92">
        <v>3000</v>
      </c>
      <c r="I77" s="10"/>
      <c r="J77" s="59"/>
      <c r="K77" s="59"/>
      <c r="L77" s="59"/>
      <c r="M77" s="59"/>
      <c r="O77" s="59"/>
      <c r="P77" s="59"/>
      <c r="Q77" s="59"/>
      <c r="R77" s="59"/>
      <c r="S77" s="59"/>
      <c r="T77" s="59"/>
      <c r="U77" s="59"/>
      <c r="V77" s="3"/>
      <c r="W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8" x14ac:dyDescent="0.25">
      <c r="A78" s="78" t="s">
        <v>160</v>
      </c>
      <c r="B78" s="45" t="s">
        <v>57</v>
      </c>
      <c r="C78" s="45">
        <v>32999</v>
      </c>
      <c r="D78" s="39"/>
      <c r="E78" s="10">
        <v>4000</v>
      </c>
      <c r="F78" s="10">
        <v>3000</v>
      </c>
      <c r="G78" s="10">
        <v>3000</v>
      </c>
      <c r="H78" s="10">
        <v>3000</v>
      </c>
      <c r="I78" s="47" t="e">
        <f>I79+#REF!</f>
        <v>#REF!</v>
      </c>
      <c r="J78" s="41" t="e">
        <f>J79+#REF!</f>
        <v>#REF!</v>
      </c>
      <c r="K78" s="41" t="e">
        <f>K79+#REF!</f>
        <v>#REF!</v>
      </c>
      <c r="L78" s="41" t="e">
        <f>L79+#REF!</f>
        <v>#REF!</v>
      </c>
      <c r="M78" s="41" t="e">
        <f>M79+#REF!</f>
        <v>#REF!</v>
      </c>
      <c r="N78" s="41" t="e">
        <f>N79+#REF!</f>
        <v>#REF!</v>
      </c>
      <c r="O78" s="41" t="e">
        <f>O79+#REF!</f>
        <v>#REF!</v>
      </c>
      <c r="P78" s="41" t="e">
        <f>P79+#REF!</f>
        <v>#REF!</v>
      </c>
      <c r="Q78" s="41" t="e">
        <f>Q79+#REF!</f>
        <v>#REF!</v>
      </c>
      <c r="R78" s="41" t="e">
        <f>R79+#REF!</f>
        <v>#REF!</v>
      </c>
      <c r="S78" s="41" t="e">
        <f>S79+#REF!</f>
        <v>#REF!</v>
      </c>
      <c r="T78" s="41" t="e">
        <f>T79+#REF!</f>
        <v>#REF!</v>
      </c>
      <c r="U78" s="41" t="e">
        <f>U79+#REF!</f>
        <v>#REF!</v>
      </c>
      <c r="V78" s="41" t="e">
        <f>V79+#REF!</f>
        <v>#REF!</v>
      </c>
      <c r="W78" s="41" t="e">
        <f>W79+#REF!</f>
        <v>#REF!</v>
      </c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8" x14ac:dyDescent="0.25">
      <c r="A79" s="82" t="s">
        <v>189</v>
      </c>
      <c r="B79" s="83" t="s">
        <v>134</v>
      </c>
      <c r="C79" s="86"/>
      <c r="D79" s="65">
        <v>36895</v>
      </c>
      <c r="E79" s="91">
        <v>400</v>
      </c>
      <c r="F79" s="91">
        <v>0</v>
      </c>
      <c r="G79" s="91">
        <v>0</v>
      </c>
      <c r="H79" s="91">
        <v>0</v>
      </c>
      <c r="I79" s="49" t="e">
        <f>#REF!</f>
        <v>#REF!</v>
      </c>
      <c r="J79" s="42" t="e">
        <f>#REF!</f>
        <v>#REF!</v>
      </c>
      <c r="K79" s="42" t="e">
        <f>#REF!</f>
        <v>#REF!</v>
      </c>
      <c r="L79" s="42" t="e">
        <f>#REF!</f>
        <v>#REF!</v>
      </c>
      <c r="M79" s="42" t="e">
        <f>#REF!</f>
        <v>#REF!</v>
      </c>
      <c r="N79" s="42" t="e">
        <f>#REF!</f>
        <v>#REF!</v>
      </c>
      <c r="O79" s="42" t="e">
        <f>#REF!</f>
        <v>#REF!</v>
      </c>
      <c r="P79" s="42" t="e">
        <f>#REF!</f>
        <v>#REF!</v>
      </c>
      <c r="Q79" s="42" t="e">
        <f>#REF!</f>
        <v>#REF!</v>
      </c>
      <c r="R79" s="42" t="e">
        <f>#REF!</f>
        <v>#REF!</v>
      </c>
      <c r="S79" s="42" t="e">
        <f>#REF!</f>
        <v>#REF!</v>
      </c>
      <c r="T79" s="42" t="e">
        <f>#REF!</f>
        <v>#REF!</v>
      </c>
      <c r="U79" s="42" t="e">
        <f>#REF!</f>
        <v>#REF!</v>
      </c>
      <c r="V79" s="42" t="e">
        <f>#REF!</f>
        <v>#REF!</v>
      </c>
      <c r="W79" s="42" t="e">
        <f>#REF!</f>
        <v>#REF!</v>
      </c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8" x14ac:dyDescent="0.25">
      <c r="A80" s="107" t="s">
        <v>209</v>
      </c>
      <c r="B80" s="108" t="s">
        <v>186</v>
      </c>
      <c r="C80" s="108">
        <v>32321</v>
      </c>
      <c r="D80" s="39">
        <v>6000</v>
      </c>
      <c r="E80" s="10">
        <v>400</v>
      </c>
      <c r="F80" s="10">
        <v>0</v>
      </c>
      <c r="G80" s="10">
        <v>0</v>
      </c>
      <c r="H80" s="10">
        <v>0</v>
      </c>
      <c r="I80" s="10"/>
      <c r="J80" s="51"/>
      <c r="K80" s="104"/>
      <c r="L80" s="104"/>
      <c r="M80" s="104"/>
      <c r="N80" s="104"/>
      <c r="O80" s="104"/>
      <c r="P80" s="59"/>
      <c r="Q80" s="104"/>
      <c r="R80" s="104"/>
      <c r="S80" s="104"/>
      <c r="T80" s="104"/>
      <c r="U80" s="104"/>
      <c r="V80" s="3"/>
      <c r="W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4" x14ac:dyDescent="0.25">
      <c r="A81" s="82" t="s">
        <v>190</v>
      </c>
      <c r="B81" s="83" t="s">
        <v>134</v>
      </c>
      <c r="C81" s="86"/>
      <c r="D81" s="65">
        <v>36895</v>
      </c>
      <c r="E81" s="91">
        <v>2700</v>
      </c>
      <c r="F81" s="91">
        <v>2700</v>
      </c>
      <c r="G81" s="91">
        <v>2700</v>
      </c>
      <c r="H81" s="91">
        <v>2700</v>
      </c>
      <c r="I81" s="10"/>
      <c r="J81" s="51"/>
      <c r="K81" s="104"/>
      <c r="L81" s="104"/>
      <c r="M81" s="104"/>
      <c r="N81" s="104"/>
      <c r="O81" s="104"/>
      <c r="P81" s="59"/>
      <c r="Q81" s="104"/>
      <c r="R81" s="104"/>
      <c r="S81" s="104"/>
      <c r="T81" s="104"/>
      <c r="U81" s="104"/>
      <c r="V81" s="3"/>
      <c r="W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4" s="62" customFormat="1" x14ac:dyDescent="0.25">
      <c r="A82" s="107" t="s">
        <v>5</v>
      </c>
      <c r="B82" s="108" t="s">
        <v>187</v>
      </c>
      <c r="C82" s="108">
        <v>42211</v>
      </c>
      <c r="D82" s="39"/>
      <c r="E82" s="10">
        <v>2700</v>
      </c>
      <c r="F82" s="10">
        <v>2700</v>
      </c>
      <c r="G82" s="10">
        <v>2700</v>
      </c>
      <c r="H82" s="10">
        <v>2700</v>
      </c>
      <c r="I82" s="89"/>
      <c r="J82" s="66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</row>
    <row r="83" spans="1:44" s="62" customFormat="1" x14ac:dyDescent="0.25">
      <c r="A83" s="82" t="s">
        <v>191</v>
      </c>
      <c r="B83" s="83" t="s">
        <v>134</v>
      </c>
      <c r="C83" s="86"/>
      <c r="D83" s="65">
        <v>36895</v>
      </c>
      <c r="E83" s="91">
        <v>11000</v>
      </c>
      <c r="F83" s="91">
        <v>65000</v>
      </c>
      <c r="G83" s="91">
        <v>65000</v>
      </c>
      <c r="H83" s="91">
        <v>65000</v>
      </c>
      <c r="I83" s="89"/>
      <c r="J83" s="66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</row>
    <row r="84" spans="1:44" s="62" customFormat="1" x14ac:dyDescent="0.25">
      <c r="A84" s="107" t="s">
        <v>209</v>
      </c>
      <c r="B84" s="108" t="s">
        <v>184</v>
      </c>
      <c r="C84" s="108">
        <v>32321</v>
      </c>
      <c r="D84" s="39"/>
      <c r="E84" s="10">
        <v>10000</v>
      </c>
      <c r="F84" s="10">
        <v>65000</v>
      </c>
      <c r="G84" s="10">
        <v>65000</v>
      </c>
      <c r="H84" s="10">
        <v>65000</v>
      </c>
      <c r="I84" s="89"/>
      <c r="J84" s="66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</row>
    <row r="85" spans="1:44" s="62" customFormat="1" x14ac:dyDescent="0.25">
      <c r="A85" s="107" t="s">
        <v>209</v>
      </c>
      <c r="B85" s="108" t="s">
        <v>185</v>
      </c>
      <c r="C85" s="108">
        <v>32321</v>
      </c>
      <c r="D85" s="39"/>
      <c r="E85" s="10">
        <v>1000</v>
      </c>
      <c r="F85" s="10">
        <v>0</v>
      </c>
      <c r="G85" s="10">
        <v>0</v>
      </c>
      <c r="H85" s="10">
        <v>0</v>
      </c>
      <c r="I85" s="89"/>
      <c r="J85" s="66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</row>
    <row r="86" spans="1:44" s="62" customFormat="1" ht="24" x14ac:dyDescent="0.25">
      <c r="A86" s="80" t="s">
        <v>138</v>
      </c>
      <c r="B86" s="46" t="s">
        <v>135</v>
      </c>
      <c r="C86" s="46"/>
      <c r="D86" s="47">
        <f>D87</f>
        <v>0</v>
      </c>
      <c r="E86" s="47"/>
      <c r="F86" s="47"/>
      <c r="G86" s="47"/>
      <c r="H86" s="47"/>
      <c r="I86" s="89"/>
      <c r="J86" s="66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</row>
    <row r="87" spans="1:44" s="62" customFormat="1" x14ac:dyDescent="0.25">
      <c r="A87" s="81" t="s">
        <v>137</v>
      </c>
      <c r="B87" s="48" t="s">
        <v>134</v>
      </c>
      <c r="C87" s="48"/>
      <c r="D87" s="49">
        <f>SUM(D88:D90)</f>
        <v>0</v>
      </c>
      <c r="E87" s="92">
        <v>11893.13</v>
      </c>
      <c r="F87" s="92">
        <v>10700</v>
      </c>
      <c r="G87" s="92">
        <v>10700</v>
      </c>
      <c r="H87" s="92">
        <v>10700</v>
      </c>
      <c r="I87" s="89"/>
      <c r="J87" s="66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</row>
    <row r="88" spans="1:44" s="62" customFormat="1" x14ac:dyDescent="0.25">
      <c r="A88" s="107" t="s">
        <v>5</v>
      </c>
      <c r="B88" s="45" t="s">
        <v>58</v>
      </c>
      <c r="C88" s="45">
        <v>42211</v>
      </c>
      <c r="D88" s="39"/>
      <c r="E88" s="10">
        <v>8000</v>
      </c>
      <c r="F88" s="10">
        <v>5000</v>
      </c>
      <c r="G88" s="10">
        <v>5000</v>
      </c>
      <c r="H88" s="10">
        <v>5000</v>
      </c>
      <c r="I88" s="89"/>
      <c r="J88" s="66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</row>
    <row r="89" spans="1:44" x14ac:dyDescent="0.25">
      <c r="A89" s="78" t="s">
        <v>6</v>
      </c>
      <c r="B89" s="45" t="s">
        <v>59</v>
      </c>
      <c r="C89" s="45">
        <v>42212</v>
      </c>
      <c r="D89" s="39"/>
      <c r="E89" s="10">
        <v>1493.13</v>
      </c>
      <c r="F89" s="10">
        <v>3000</v>
      </c>
      <c r="G89" s="10">
        <v>3000</v>
      </c>
      <c r="H89" s="10">
        <v>3000</v>
      </c>
      <c r="I89" s="10"/>
      <c r="J89" s="29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44">
        <f t="shared" ref="V89" si="7">SUM(J89:U89)</f>
        <v>0</v>
      </c>
      <c r="W89" s="10" t="e">
        <f>#REF!-V89</f>
        <v>#REF!</v>
      </c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4" x14ac:dyDescent="0.25">
      <c r="A90" s="78" t="s">
        <v>7</v>
      </c>
      <c r="B90" s="45" t="s">
        <v>60</v>
      </c>
      <c r="C90" s="45">
        <v>42219</v>
      </c>
      <c r="D90" s="39"/>
      <c r="E90" s="10">
        <v>700</v>
      </c>
      <c r="F90" s="10">
        <v>700</v>
      </c>
      <c r="G90" s="10">
        <v>700</v>
      </c>
      <c r="H90" s="10">
        <v>700</v>
      </c>
      <c r="I90" s="47">
        <f t="shared" ref="I90:W90" si="8">I91</f>
        <v>0</v>
      </c>
      <c r="J90" s="41">
        <f t="shared" si="8"/>
        <v>0</v>
      </c>
      <c r="K90" s="41">
        <f t="shared" si="8"/>
        <v>0</v>
      </c>
      <c r="L90" s="41">
        <f t="shared" si="8"/>
        <v>0</v>
      </c>
      <c r="M90" s="41">
        <f t="shared" si="8"/>
        <v>0</v>
      </c>
      <c r="N90" s="41">
        <f t="shared" si="8"/>
        <v>0</v>
      </c>
      <c r="O90" s="41">
        <f t="shared" si="8"/>
        <v>0</v>
      </c>
      <c r="P90" s="41">
        <f t="shared" si="8"/>
        <v>0</v>
      </c>
      <c r="Q90" s="41">
        <f t="shared" si="8"/>
        <v>0</v>
      </c>
      <c r="R90" s="41">
        <f t="shared" si="8"/>
        <v>0</v>
      </c>
      <c r="S90" s="41">
        <f t="shared" si="8"/>
        <v>0</v>
      </c>
      <c r="T90" s="41">
        <f t="shared" si="8"/>
        <v>0</v>
      </c>
      <c r="U90" s="41">
        <f t="shared" si="8"/>
        <v>0</v>
      </c>
      <c r="V90" s="41">
        <f t="shared" si="8"/>
        <v>0</v>
      </c>
      <c r="W90" s="41">
        <f t="shared" si="8"/>
        <v>0</v>
      </c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4" x14ac:dyDescent="0.25">
      <c r="A91" s="78" t="s">
        <v>145</v>
      </c>
      <c r="B91" s="45" t="s">
        <v>146</v>
      </c>
      <c r="C91" s="45">
        <v>42231</v>
      </c>
      <c r="D91" s="39">
        <v>4000</v>
      </c>
      <c r="E91" s="10">
        <v>1700</v>
      </c>
      <c r="F91" s="10">
        <v>2000</v>
      </c>
      <c r="G91" s="10">
        <v>2000</v>
      </c>
      <c r="H91" s="10">
        <v>2000</v>
      </c>
      <c r="I91" s="49">
        <f t="shared" ref="I91:W91" si="9">SUM(I92:I95)</f>
        <v>0</v>
      </c>
      <c r="J91" s="42">
        <f t="shared" si="9"/>
        <v>0</v>
      </c>
      <c r="K91" s="42">
        <f t="shared" si="9"/>
        <v>0</v>
      </c>
      <c r="L91" s="42">
        <f t="shared" si="9"/>
        <v>0</v>
      </c>
      <c r="M91" s="42">
        <f t="shared" si="9"/>
        <v>0</v>
      </c>
      <c r="N91" s="42">
        <f t="shared" si="9"/>
        <v>0</v>
      </c>
      <c r="O91" s="42">
        <f t="shared" si="9"/>
        <v>0</v>
      </c>
      <c r="P91" s="42">
        <f t="shared" si="9"/>
        <v>0</v>
      </c>
      <c r="Q91" s="42">
        <f t="shared" si="9"/>
        <v>0</v>
      </c>
      <c r="R91" s="42">
        <f t="shared" si="9"/>
        <v>0</v>
      </c>
      <c r="S91" s="42">
        <f t="shared" si="9"/>
        <v>0</v>
      </c>
      <c r="T91" s="42">
        <f t="shared" si="9"/>
        <v>0</v>
      </c>
      <c r="U91" s="42">
        <f t="shared" si="9"/>
        <v>0</v>
      </c>
      <c r="V91" s="42">
        <f t="shared" si="9"/>
        <v>0</v>
      </c>
      <c r="W91" s="42">
        <f t="shared" si="9"/>
        <v>0</v>
      </c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4" x14ac:dyDescent="0.25">
      <c r="A92" s="78"/>
      <c r="B92" s="45"/>
      <c r="C92" s="45"/>
      <c r="D92" s="39"/>
      <c r="E92" s="10">
        <v>289115.13</v>
      </c>
      <c r="F92" s="10">
        <v>353350</v>
      </c>
      <c r="G92" s="10">
        <v>353350</v>
      </c>
      <c r="H92" s="10">
        <v>353350</v>
      </c>
      <c r="I92" s="10"/>
      <c r="J92" s="29"/>
      <c r="K92" s="7"/>
      <c r="L92" s="7"/>
      <c r="M92" s="7"/>
      <c r="N92" s="7"/>
      <c r="O92" s="7"/>
      <c r="P92" s="15"/>
      <c r="Q92" s="15"/>
      <c r="R92" s="15"/>
      <c r="S92" s="15"/>
      <c r="T92" s="15"/>
      <c r="U92" s="15"/>
      <c r="V92" s="44"/>
      <c r="W92" s="10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4" x14ac:dyDescent="0.25">
      <c r="A93" s="117" t="s">
        <v>207</v>
      </c>
      <c r="B93" s="119" t="s">
        <v>154</v>
      </c>
      <c r="C93" s="119"/>
      <c r="D93" s="119"/>
      <c r="E93" s="119"/>
      <c r="F93" s="119"/>
      <c r="G93" s="119"/>
      <c r="H93" s="119"/>
      <c r="I93" s="10"/>
      <c r="J93" s="29"/>
      <c r="K93" s="7"/>
      <c r="L93" s="7"/>
      <c r="M93" s="7"/>
      <c r="N93" s="7"/>
      <c r="O93" s="7"/>
      <c r="P93" s="15"/>
      <c r="Q93" s="15"/>
      <c r="R93" s="15"/>
      <c r="S93" s="15"/>
      <c r="T93" s="15"/>
      <c r="U93" s="15"/>
      <c r="V93" s="44"/>
      <c r="W93" s="10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4" x14ac:dyDescent="0.25">
      <c r="A94" s="118"/>
      <c r="B94" s="119"/>
      <c r="C94" s="119"/>
      <c r="D94" s="119"/>
      <c r="E94" s="119"/>
      <c r="F94" s="119"/>
      <c r="G94" s="119"/>
      <c r="H94" s="119"/>
      <c r="I94" s="10"/>
      <c r="J94" s="29"/>
      <c r="K94" s="7"/>
      <c r="L94" s="7"/>
      <c r="M94" s="7"/>
      <c r="N94" s="7"/>
      <c r="O94" s="7"/>
      <c r="P94" s="15"/>
      <c r="Q94" s="15"/>
      <c r="R94" s="15"/>
      <c r="S94" s="15"/>
      <c r="T94" s="15"/>
      <c r="U94" s="15"/>
      <c r="V94" s="44"/>
      <c r="W94" s="10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R94" s="90"/>
    </row>
    <row r="95" spans="1:44" x14ac:dyDescent="0.25">
      <c r="A95" s="5"/>
      <c r="D95" s="3">
        <f>D14</f>
        <v>408150</v>
      </c>
      <c r="I95" s="10"/>
      <c r="J95" s="29"/>
      <c r="K95" s="7"/>
      <c r="L95" s="7"/>
      <c r="M95" s="7"/>
      <c r="N95" s="7"/>
      <c r="O95" s="7"/>
      <c r="P95" s="15"/>
      <c r="Q95" s="15"/>
      <c r="R95" s="15"/>
      <c r="S95" s="15"/>
      <c r="T95" s="15"/>
      <c r="U95" s="15"/>
      <c r="V95" s="44"/>
      <c r="W95" s="10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4" s="62" customFormat="1" x14ac:dyDescent="0.25">
      <c r="A96" s="5"/>
      <c r="B96"/>
      <c r="C96"/>
      <c r="D96" s="3">
        <f>SUM(D15:D22)</f>
        <v>475000</v>
      </c>
      <c r="E96" s="5"/>
      <c r="F96" s="5"/>
      <c r="G96" s="5"/>
      <c r="H96" s="5"/>
      <c r="I96" s="60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</row>
    <row r="97" spans="1:42" s="62" customFormat="1" ht="24" customHeight="1" x14ac:dyDescent="0.25">
      <c r="A97" s="5"/>
      <c r="B97"/>
      <c r="C97"/>
      <c r="D97" s="3"/>
      <c r="E97"/>
      <c r="F97"/>
      <c r="G97"/>
      <c r="H97"/>
      <c r="I97" s="66" t="e">
        <f>SUM(#REF!)</f>
        <v>#REF!</v>
      </c>
      <c r="J97" s="64" t="e">
        <f>SUM(#REF!)</f>
        <v>#REF!</v>
      </c>
      <c r="K97" s="64" t="e">
        <f>SUM(#REF!)</f>
        <v>#REF!</v>
      </c>
      <c r="L97" s="64" t="e">
        <f>SUM(#REF!)</f>
        <v>#REF!</v>
      </c>
      <c r="M97" s="64" t="e">
        <f>SUM(#REF!)</f>
        <v>#REF!</v>
      </c>
      <c r="N97" s="64" t="e">
        <f>SUM(#REF!)</f>
        <v>#REF!</v>
      </c>
      <c r="O97" s="64" t="e">
        <f>SUM(#REF!)</f>
        <v>#REF!</v>
      </c>
      <c r="P97" s="64" t="e">
        <f>SUM(#REF!)</f>
        <v>#REF!</v>
      </c>
      <c r="Q97" s="64" t="e">
        <f>SUM(#REF!)</f>
        <v>#REF!</v>
      </c>
      <c r="R97" s="64" t="e">
        <f>SUM(#REF!)</f>
        <v>#REF!</v>
      </c>
      <c r="S97" s="64" t="e">
        <f>SUM(#REF!)</f>
        <v>#REF!</v>
      </c>
      <c r="T97" s="64" t="e">
        <f>SUM(#REF!)</f>
        <v>#REF!</v>
      </c>
      <c r="U97" s="64" t="e">
        <f>SUM(#REF!)</f>
        <v>#REF!</v>
      </c>
      <c r="V97" s="64" t="e">
        <f>SUM(#REF!)</f>
        <v>#REF!</v>
      </c>
      <c r="W97" s="64" t="e">
        <f>SUM(#REF!)</f>
        <v>#REF!</v>
      </c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</row>
    <row r="98" spans="1:42" ht="36.75" customHeight="1" x14ac:dyDescent="0.25">
      <c r="A98" s="68"/>
      <c r="B98" s="2"/>
      <c r="C98" s="4"/>
      <c r="J98" s="3"/>
      <c r="V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5"/>
      <c r="B99" s="2"/>
      <c r="C99" s="4"/>
      <c r="D99" s="3">
        <f>D95+D96</f>
        <v>883150</v>
      </c>
      <c r="J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5"/>
      <c r="B100" s="2"/>
      <c r="C100" s="2"/>
      <c r="I100" s="5"/>
      <c r="J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5"/>
      <c r="B101" s="2"/>
      <c r="C101" s="2"/>
      <c r="J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ht="18.75" x14ac:dyDescent="0.3">
      <c r="A102" s="69"/>
      <c r="B102" s="2"/>
      <c r="C102" s="21"/>
      <c r="J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ht="18.75" x14ac:dyDescent="0.3">
      <c r="A103" s="20"/>
      <c r="B103" s="20"/>
      <c r="C103" s="21"/>
      <c r="J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ht="18.75" x14ac:dyDescent="0.3">
      <c r="A104" s="20"/>
      <c r="B104" s="20"/>
      <c r="C104" s="20"/>
      <c r="J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2"/>
      <c r="B105" s="2"/>
      <c r="C105" s="2"/>
      <c r="J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8.75" x14ac:dyDescent="0.3">
      <c r="A106" s="2"/>
      <c r="B106" s="2"/>
      <c r="C106" s="2"/>
      <c r="D106" s="1"/>
      <c r="E106" s="1"/>
      <c r="F106" s="1"/>
      <c r="G106" s="1"/>
      <c r="H106" s="1"/>
      <c r="J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2"/>
      <c r="B107" s="2"/>
      <c r="C107" s="2"/>
      <c r="J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2"/>
      <c r="B108" s="2"/>
      <c r="C108" s="2"/>
      <c r="J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18.75" x14ac:dyDescent="0.3">
      <c r="A109" s="2"/>
      <c r="B109" s="2"/>
      <c r="C109" s="2"/>
      <c r="I109" s="1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8.75" x14ac:dyDescent="0.3">
      <c r="A110" s="2"/>
      <c r="B110" s="2"/>
      <c r="C110" s="2"/>
      <c r="I110" s="1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2"/>
      <c r="B111" s="2"/>
      <c r="C111" s="2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2"/>
      <c r="B112" s="2"/>
      <c r="C112" s="2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2"/>
      <c r="B113" s="2"/>
      <c r="C113" s="2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2"/>
      <c r="B114" s="2"/>
      <c r="C114" s="2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2"/>
      <c r="B115" s="2"/>
      <c r="C115" s="2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2"/>
      <c r="B116" s="2"/>
      <c r="C116" s="2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2"/>
      <c r="B117" s="2"/>
      <c r="C117" s="2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2"/>
      <c r="B118" s="2"/>
      <c r="C118" s="2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2"/>
      <c r="B119" s="2"/>
      <c r="C119" s="2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2"/>
      <c r="B120" s="2"/>
      <c r="C120" s="2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2"/>
      <c r="B121" s="2"/>
      <c r="C121" s="2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2"/>
      <c r="B122" s="2"/>
      <c r="C122" s="2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2"/>
      <c r="B123" s="2"/>
      <c r="C123" s="2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2"/>
      <c r="B124" s="2"/>
      <c r="C124" s="2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2"/>
      <c r="B125" s="2"/>
      <c r="C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2"/>
      <c r="B126" s="2"/>
      <c r="C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2"/>
      <c r="B127" s="2"/>
      <c r="C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2"/>
      <c r="B128" s="2"/>
      <c r="C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2"/>
      <c r="B129" s="2"/>
      <c r="C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2"/>
      <c r="B130" s="2"/>
      <c r="C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2"/>
      <c r="B131" s="2"/>
      <c r="C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2"/>
      <c r="B132" s="2"/>
      <c r="C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2"/>
      <c r="B133" s="2"/>
      <c r="C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2"/>
      <c r="B134" s="2"/>
      <c r="C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2"/>
      <c r="B135" s="2"/>
      <c r="C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2"/>
      <c r="B136" s="2"/>
      <c r="C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2"/>
      <c r="B137" s="2"/>
      <c r="C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2"/>
      <c r="B138" s="2"/>
      <c r="C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2"/>
      <c r="B139" s="2"/>
      <c r="C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2"/>
      <c r="B140" s="2"/>
      <c r="C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2"/>
      <c r="B141" s="2"/>
      <c r="C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2"/>
      <c r="B142" s="2"/>
      <c r="C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2"/>
      <c r="B143" s="2"/>
      <c r="C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2"/>
      <c r="B144" s="2"/>
      <c r="C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2"/>
      <c r="B145" s="2"/>
      <c r="C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2"/>
      <c r="B146" s="2"/>
      <c r="C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2"/>
      <c r="B147" s="2"/>
      <c r="C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2"/>
      <c r="B148" s="2"/>
      <c r="C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2"/>
      <c r="B149" s="2"/>
      <c r="C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2"/>
      <c r="B150" s="2"/>
      <c r="C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2"/>
      <c r="B151" s="2"/>
      <c r="C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2"/>
      <c r="B152" s="2"/>
      <c r="C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2"/>
      <c r="B153" s="2"/>
      <c r="C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2"/>
      <c r="B154" s="2"/>
      <c r="C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2"/>
      <c r="B155" s="2"/>
      <c r="C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2"/>
      <c r="B156" s="2"/>
      <c r="C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2"/>
      <c r="B157" s="2"/>
      <c r="C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2"/>
      <c r="B158" s="2"/>
      <c r="C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2"/>
      <c r="B159" s="2"/>
      <c r="C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2"/>
      <c r="B160" s="2"/>
      <c r="C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2"/>
      <c r="B161" s="2"/>
      <c r="C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2"/>
      <c r="B162" s="2"/>
      <c r="C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2"/>
      <c r="B163" s="2"/>
      <c r="C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2"/>
      <c r="B164" s="2"/>
      <c r="C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2"/>
      <c r="B165" s="2"/>
      <c r="C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2"/>
      <c r="B166" s="2"/>
      <c r="C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2"/>
      <c r="B167" s="2"/>
      <c r="C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2"/>
      <c r="B168" s="2"/>
      <c r="C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2"/>
      <c r="B169" s="2"/>
      <c r="C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2"/>
      <c r="B170" s="2"/>
      <c r="C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2"/>
      <c r="B171" s="2"/>
      <c r="C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2"/>
      <c r="B172" s="2"/>
      <c r="C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2"/>
      <c r="B173" s="2"/>
      <c r="C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2"/>
      <c r="B174" s="2"/>
      <c r="C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2"/>
      <c r="B175" s="2"/>
      <c r="C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2"/>
      <c r="B176" s="2"/>
      <c r="C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25:42" x14ac:dyDescent="0.25"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25:42" x14ac:dyDescent="0.25"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25:42" x14ac:dyDescent="0.25"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25:42" x14ac:dyDescent="0.25"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25:42" x14ac:dyDescent="0.25"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25:42" x14ac:dyDescent="0.25"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25:42" x14ac:dyDescent="0.25"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25:42" x14ac:dyDescent="0.25"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25:42" x14ac:dyDescent="0.25"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25:42" x14ac:dyDescent="0.25"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25:42" x14ac:dyDescent="0.25"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25:42" x14ac:dyDescent="0.25"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25:42" x14ac:dyDescent="0.25"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25:42" x14ac:dyDescent="0.25"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25:42" x14ac:dyDescent="0.25"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25:42" x14ac:dyDescent="0.25"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25:42" x14ac:dyDescent="0.25"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25:42" x14ac:dyDescent="0.25"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25:42" x14ac:dyDescent="0.25"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25:42" x14ac:dyDescent="0.25"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25:42" x14ac:dyDescent="0.25"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25:42" x14ac:dyDescent="0.25"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25:42" x14ac:dyDescent="0.25"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25:42" x14ac:dyDescent="0.25"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25:42" x14ac:dyDescent="0.25"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25:42" x14ac:dyDescent="0.25"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25:42" x14ac:dyDescent="0.25"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25:42" x14ac:dyDescent="0.25"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25:42" x14ac:dyDescent="0.25"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25:42" x14ac:dyDescent="0.25"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</sheetData>
  <mergeCells count="4">
    <mergeCell ref="A6:I6"/>
    <mergeCell ref="A7:I7"/>
    <mergeCell ref="A93:A94"/>
    <mergeCell ref="B93:H94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Prijedlog R I</vt:lpstr>
      <vt:lpstr>'Prijedlog R I'!Podrucje_ispisa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amilisic</dc:creator>
  <cp:lastModifiedBy>POU KNIN</cp:lastModifiedBy>
  <cp:lastPrinted>2025-10-03T09:14:16Z</cp:lastPrinted>
  <dcterms:created xsi:type="dcterms:W3CDTF">2014-04-10T09:24:13Z</dcterms:created>
  <dcterms:modified xsi:type="dcterms:W3CDTF">2025-10-09T10:52:22Z</dcterms:modified>
</cp:coreProperties>
</file>